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'бюджет'!$A$1:$F$163</definedName>
  </definedNames>
  <calcPr fullCalcOnLoad="1"/>
</workbook>
</file>

<file path=xl/sharedStrings.xml><?xml version="1.0" encoding="utf-8"?>
<sst xmlns="http://schemas.openxmlformats.org/spreadsheetml/2006/main" count="183" uniqueCount="168">
  <si>
    <t>Субвенція  на надання одноразової допомоги інвалідам  Великої Вітчизняної війни та учасникам бойових дій на придбання вугілля на умовах співфінансування</t>
  </si>
  <si>
    <t>Субвенція на природоохоронні заходи</t>
  </si>
  <si>
    <t>Субвенція на соціально-економічний розвиток територій, інвестиційні проекти та виконання заходів з упередження аварій і запобігання техногенним катастрофам у житлово-комунальному господарстві та на інших аварійних об"єктах комунальної власності</t>
  </si>
  <si>
    <t>Субвенція на оснащення та ремонт ліфтового господарства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</si>
  <si>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</si>
  <si>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</si>
  <si>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Доходи від власності та підприємницької діяльності</t>
  </si>
  <si>
    <t>Субвенція на проведення експерименту із здійснення електронного обліку фактичних перевезень пільгових категорій громадян з метою впровадження проекту "Соціальна картка" на умовах співфінансування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</si>
  <si>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</si>
  <si>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Субвенція на підготовку галузей до осінне-зимового періоду 2006-2007 р.р. та впровадження плану заходів щодо реалізації Енергетичної стратегії України до 2030 року</t>
  </si>
  <si>
    <t>Субвенція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на розрахунки за спожиті бюджетними установами енергоносії у зв"язку з підвищенням тарифів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</si>
  <si>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</si>
  <si>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</si>
  <si>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</si>
  <si>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</si>
  <si>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на виконання обласної міжгалузевої комплексної програми "Здоров"я нації" на 2002 - 2011 роки та на виконання Указу Президента України від 15 серпня 2001 року                              № 637/2001 " Про Стратегію подолання бідності"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</si>
  <si>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</si>
  <si>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</si>
  <si>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</si>
  <si>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</si>
  <si>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</si>
  <si>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</si>
  <si>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</si>
  <si>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</si>
  <si>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</si>
  <si>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</si>
  <si>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</si>
  <si>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</si>
  <si>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</si>
  <si>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</si>
  <si>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Надходження сум кредиторської та депонентської заборгованості підприємств, організацій та установ, щодо яких минув строк позовної  давності</t>
  </si>
  <si>
    <t>Плата за утримання дітей у школах- інтернатах</t>
  </si>
  <si>
    <t>Інші субвенції</t>
  </si>
  <si>
    <t>до рішення  міської ради</t>
  </si>
  <si>
    <t>Субвенція на підтримку засобів масової інформації відповідно до Закону України "Про державну підтримку засобів масової інформації і соціальний захист журналістів"</t>
  </si>
  <si>
    <t>Субвенція на соціальний  розвиток села відповідно до Указу Президента України від 15.07.2002 №640/2002 "Про першочергові заходи щодо підтримки розвитку соціальної сфери села" та на капітальний ремонт і утримання об"єктів соціально-культурної сфери</t>
  </si>
  <si>
    <t>Субвенція з державного бюджету місцевим бюджетам на соціально-економічний розвиток регіонов,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</si>
  <si>
    <t>Субвенція на покращення транспортного обслуговування населення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</si>
  <si>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</si>
  <si>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</si>
  <si>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</si>
  <si>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</si>
  <si>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</si>
  <si>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</si>
  <si>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</si>
  <si>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</si>
  <si>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</si>
  <si>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Субвенція з державного бюджету місцевим бюджетам на наданя пільг та житлових субсидій населенню на придбання твердого та рідкого пічного побутового палива і скрапленого газу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</si>
  <si>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</si>
  <si>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на соціально-економічний розвиток регіону в 2010 році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</si>
  <si>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</si>
  <si>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</si>
  <si>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Надходження коштів від Державного фонду дорогоцінних металів і дорогоцінного каміння</t>
  </si>
  <si>
    <t>Субвенція на облаштування спортивно-дитячих майданчиків</t>
  </si>
  <si>
    <t>Субвенція на поліпшення медичного обслуговування населення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</si>
  <si>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</si>
  <si>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</si>
  <si>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</si>
  <si>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</si>
  <si>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</si>
  <si>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</si>
  <si>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</si>
  <si>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</si>
  <si>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</si>
  <si>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</si>
  <si>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</si>
  <si>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</si>
  <si>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Кошти від відчуження майна, що належить Автономній Республіці Крим та майна, що  перебуває в комунальній власності</t>
  </si>
  <si>
    <t>Інші додаткові дотації</t>
  </si>
  <si>
    <t>Збір за першу реєстрацію суден (фізичних осіб)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</si>
  <si>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</si>
  <si>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Місцеві податки і збори, нараховані до 1 січня 2011 року</t>
  </si>
  <si>
    <t>Субвенція на виконання Програми розвитку міського електротранспорту</t>
  </si>
  <si>
    <t>Субвенція на доочищення питної води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</si>
  <si>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</si>
  <si>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</si>
  <si>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</si>
  <si>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</si>
  <si>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</si>
  <si>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</si>
  <si>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</si>
  <si>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</si>
  <si>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Надходження коштів пайової участі у розвитку інфраструктури населеного пункту</t>
  </si>
  <si>
    <t>Субвенція на виконання обласної міжгалузевої комплексної програми "Здоров"я нації на 2002 - 2015 роки" та соціальний захист населення у 2013 році</t>
  </si>
  <si>
    <t>Субвенція на утримання центрів соціально-психологічної реабілітації дітей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</si>
  <si>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</si>
  <si>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на створення навчально-виховних комплексів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</si>
  <si>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</si>
  <si>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Субвенція з державного бюджету місцевим бюджетам на часткове відшкодування вартості лікарських засобів для лікуванння осіб з гіпертонічною хворобою</t>
  </si>
  <si>
    <t>Субвенція на забезпечення безоплатними медикаментами інвалідів та учасників бойових дій періоду Великої Вітчизняної війни</t>
  </si>
  <si>
    <t>Субвенція на виконання доручень виборців депутатами обласної ради у 2014 році</t>
  </si>
  <si>
    <t>Субвенція на фінансування переможців обласного конкурсу проектів і програм розвитку місцевого самоврядування 2012 року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</si>
  <si>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</si>
  <si>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</si>
  <si>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</si>
  <si>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</si>
  <si>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</si>
  <si>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</si>
  <si>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</si>
  <si>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</si>
  <si>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</si>
  <si>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</si>
  <si>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</si>
  <si>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</si>
  <si>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t>Транспортний податок з фізичних осіб</t>
  </si>
  <si>
    <t>Транспортний податок з юридичних осіб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</si>
  <si>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</si>
  <si>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</si>
  <si>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</si>
  <si>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</si>
  <si>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Адміністративні штрафи та інші санкції</t>
  </si>
  <si>
    <t>ВИДАТКИ</t>
  </si>
  <si>
    <t>010116</t>
  </si>
  <si>
    <t xml:space="preserve">Органи місцевої влади та місцевого самоврядування </t>
  </si>
  <si>
    <t>070000</t>
  </si>
  <si>
    <t>Освіта</t>
  </si>
  <si>
    <t>080000</t>
  </si>
  <si>
    <t>Охорона здоров"я</t>
  </si>
  <si>
    <t>090000</t>
  </si>
  <si>
    <t>Соціальний захист та соціальне забезпечення</t>
  </si>
  <si>
    <t>Житлово -комунальне господарство</t>
  </si>
  <si>
    <t>Культура і мистецтво</t>
  </si>
  <si>
    <t>Засоби массової інформації</t>
  </si>
  <si>
    <t>Фізкультура та спорт</t>
  </si>
  <si>
    <t>Будівництво</t>
  </si>
  <si>
    <t xml:space="preserve">Сільске господарство </t>
  </si>
  <si>
    <t>Транспорт</t>
  </si>
  <si>
    <t>Інші послуги, пов"язані з економічною діяльністю</t>
  </si>
  <si>
    <t>Протипожежний захист та рятування</t>
  </si>
  <si>
    <t>Охорона навколишнього природного середовища</t>
  </si>
  <si>
    <t>Видатки не віднесені до основних груп</t>
  </si>
  <si>
    <t>ВСЬОГО ВИДАТКІВ</t>
  </si>
  <si>
    <t>Кошти від продажу землі і нематеріальних активів</t>
  </si>
  <si>
    <t>Кошти від продажу землі</t>
  </si>
  <si>
    <t>(грн)</t>
  </si>
  <si>
    <t xml:space="preserve">  Найменування згідно з класифікацією доходів бюджету</t>
  </si>
  <si>
    <t>Податок та збір  на доходи фізичних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</si>
  <si>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</si>
  <si>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8</t>
  </si>
  <si>
    <t>Податок на нерухоме майно, відмінне від земельної ділянки, сплачений фізичними особами, які є власниками об’єктів нежитлової нерухомості</t>
  </si>
  <si>
    <t>Адміністративні штрафи за порушення законодавсва у сфері виробництва алкогольних засобів</t>
  </si>
  <si>
    <t>Плата за надання інших адміністративних послуг</t>
  </si>
  <si>
    <t>Природоохороні заходи</t>
  </si>
  <si>
    <t>Секретар міської ради</t>
  </si>
  <si>
    <t>О.Ю.Залевський</t>
  </si>
  <si>
    <t>"Про міський бюджет на 2017 рік"</t>
  </si>
  <si>
    <t>Показники зведеного бюджету м.Дніпродзержинська на 2017 рік</t>
  </si>
  <si>
    <t>Туристичний збір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</si>
  <si>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</si>
  <si>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</si>
  <si>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</si>
  <si>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</si>
  <si>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Карнауховка 250000</t>
  </si>
  <si>
    <t>без Карнауховки (земля)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</si>
  <si>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</si>
  <si>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Податок на нерухоме майно, відмінне від земельної ділянки, сплачений юридичними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</si>
  <si>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</si>
  <si>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</si>
  <si>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</si>
  <si>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</si>
  <si>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</si>
  <si>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9627,8 Карнаух</t>
  </si>
  <si>
    <t>Карнаух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</si>
  <si>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</si>
  <si>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</si>
  <si>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</t>
  </si>
  <si>
    <t>на виконання доручень виборців депутатами обласної ради у 2017 році</t>
  </si>
  <si>
    <t>від 16.12.2016 № 560-12/VII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</si>
</sst>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19"/>
      <name val="Times New Roman"/>
      <family val="1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justify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view="pageBreakPreview" zoomScale="60" zoomScaleNormal="60" zoomScalePageLayoutView="0" workbookViewId="0" topLeftCell="A137">
      <selection activeCell="D161" sqref="D161"/>
    </sheetView>
  </sheetViews>
  <sheetFormatPr defaultColWidth="9.00390625" defaultRowHeight="12.75"/>
  <cols>
    <col min="1" max="1" width="16.625" style="5" customWidth="1"/>
    <col min="2" max="2" width="85.00390625" style="2" customWidth="1"/>
    <col min="3" max="3" width="23.625" style="2" customWidth="1"/>
    <col min="4" max="5" width="25.125" style="2" customWidth="1"/>
    <col min="6" max="6" width="25.375" style="2" customWidth="1"/>
    <col min="7" max="7" width="24.125" style="2" customWidth="1"/>
    <col min="8" max="8" width="37.625" style="2" customWidth="1"/>
    <col min="9" max="9" width="9.125" style="2" customWidth="1"/>
    <col min="10" max="10" width="24.125" style="20" bestFit="1" customWidth="1"/>
    <col min="11" max="11" width="9.125" style="2" customWidth="1"/>
    <col min="12" max="12" width="27.625" style="2" bestFit="1" customWidth="1"/>
    <col min="13" max="16384" width="9.125" style="2" customWidth="1"/>
  </cols>
  <sheetData>
    <row r="1" spans="2:6" ht="30.75">
      <c r="B1" s="2" t="s">
        <v>38</v>
      </c>
      <c r="D1" s="107" t="s">
        <v>138</v>
      </c>
      <c r="E1" s="107"/>
      <c r="F1" s="107"/>
    </row>
    <row r="2" spans="1:6" ht="30.75">
      <c r="A2" s="6"/>
      <c r="B2" s="7"/>
      <c r="C2" s="7"/>
      <c r="D2" s="107" t="s">
        <v>33</v>
      </c>
      <c r="E2" s="107"/>
      <c r="F2" s="107"/>
    </row>
    <row r="3" spans="1:6" ht="30.75">
      <c r="A3" s="6"/>
      <c r="B3" s="7"/>
      <c r="C3" s="7"/>
      <c r="D3" s="107" t="s">
        <v>145</v>
      </c>
      <c r="E3" s="107"/>
      <c r="F3" s="107"/>
    </row>
    <row r="4" spans="1:9" ht="30.75">
      <c r="A4" s="6"/>
      <c r="B4" s="7"/>
      <c r="C4" s="7"/>
      <c r="D4" s="107" t="s">
        <v>167</v>
      </c>
      <c r="E4" s="107"/>
      <c r="F4" s="107"/>
      <c r="G4" s="18" t="s">
        <v>153</v>
      </c>
      <c r="H4" s="18"/>
      <c r="I4" s="18"/>
    </row>
    <row r="5" spans="1:6" ht="70.5" customHeight="1">
      <c r="A5" s="109" t="s">
        <v>146</v>
      </c>
      <c r="B5" s="109"/>
      <c r="C5" s="109"/>
      <c r="D5" s="109"/>
      <c r="E5" s="109"/>
      <c r="F5" s="109"/>
    </row>
    <row r="6" spans="1:6" ht="26.25">
      <c r="A6" s="6"/>
      <c r="B6" s="7"/>
      <c r="C6" s="7"/>
      <c r="D6" s="7"/>
      <c r="E6" s="7"/>
      <c r="F6" s="7" t="s">
        <v>134</v>
      </c>
    </row>
    <row r="7" spans="1:6" ht="26.25">
      <c r="A7" s="100" t="s">
        <v>57</v>
      </c>
      <c r="B7" s="100" t="s">
        <v>135</v>
      </c>
      <c r="C7" s="100" t="s">
        <v>94</v>
      </c>
      <c r="D7" s="100" t="s">
        <v>27</v>
      </c>
      <c r="E7" s="100" t="s">
        <v>19</v>
      </c>
      <c r="F7" s="100"/>
    </row>
    <row r="8" spans="1:6" ht="78.75" customHeight="1">
      <c r="A8" s="100"/>
      <c r="B8" s="100"/>
      <c r="C8" s="100"/>
      <c r="D8" s="100"/>
      <c r="E8" s="1" t="s">
        <v>94</v>
      </c>
      <c r="F8" s="1" t="s">
        <v>99</v>
      </c>
    </row>
    <row r="9" spans="1:6" ht="24" customHeight="1">
      <c r="A9" s="4">
        <v>1</v>
      </c>
      <c r="B9" s="4">
        <v>2</v>
      </c>
      <c r="C9" s="4"/>
      <c r="D9" s="4">
        <v>3</v>
      </c>
      <c r="E9" s="4">
        <v>4</v>
      </c>
      <c r="F9" s="4">
        <v>5</v>
      </c>
    </row>
    <row r="10" spans="1:6" ht="33.75" customHeight="1">
      <c r="A10" s="45">
        <v>10000000</v>
      </c>
      <c r="B10" s="45" t="s">
        <v>18</v>
      </c>
      <c r="C10" s="46">
        <f>D10+E10</f>
        <v>1007621800</v>
      </c>
      <c r="D10" s="47">
        <f>D11+D21+D23+D43</f>
        <v>999781800</v>
      </c>
      <c r="E10" s="47">
        <f>E43</f>
        <v>7840000</v>
      </c>
      <c r="F10" s="47"/>
    </row>
    <row r="11" spans="1:6" ht="61.5" customHeight="1">
      <c r="A11" s="48">
        <v>11000000</v>
      </c>
      <c r="B11" s="49" t="s">
        <v>28</v>
      </c>
      <c r="C11" s="50">
        <f>D11</f>
        <v>417790000</v>
      </c>
      <c r="D11" s="51">
        <f>D12+D13</f>
        <v>417790000</v>
      </c>
      <c r="E11" s="51"/>
      <c r="F11" s="51"/>
    </row>
    <row r="12" spans="1:6" ht="35.25" customHeight="1">
      <c r="A12" s="48">
        <v>11010000</v>
      </c>
      <c r="B12" s="49" t="s">
        <v>136</v>
      </c>
      <c r="C12" s="50">
        <f>D12</f>
        <v>417350000</v>
      </c>
      <c r="D12" s="50">
        <f>397350000+20000000</f>
        <v>417350000</v>
      </c>
      <c r="E12" s="51"/>
      <c r="F12" s="51"/>
    </row>
    <row r="13" spans="1:6" ht="30.75" customHeight="1">
      <c r="A13" s="48">
        <v>11020000</v>
      </c>
      <c r="B13" s="49" t="s">
        <v>29</v>
      </c>
      <c r="C13" s="50">
        <f>D13</f>
        <v>440000</v>
      </c>
      <c r="D13" s="50">
        <f>D14</f>
        <v>440000</v>
      </c>
      <c r="E13" s="51"/>
      <c r="F13" s="51"/>
    </row>
    <row r="14" spans="1:6" ht="57" customHeight="1">
      <c r="A14" s="52">
        <v>11020200</v>
      </c>
      <c r="B14" s="53" t="s">
        <v>58</v>
      </c>
      <c r="C14" s="54">
        <f>D14</f>
        <v>440000</v>
      </c>
      <c r="D14" s="54">
        <v>440000</v>
      </c>
      <c r="E14" s="55"/>
      <c r="F14" s="55"/>
    </row>
    <row r="15" spans="1:6" ht="58.5" customHeight="1" hidden="1">
      <c r="A15" s="52">
        <v>12030400</v>
      </c>
      <c r="B15" s="53" t="s">
        <v>69</v>
      </c>
      <c r="C15" s="50">
        <f aca="true" t="shared" si="0" ref="C15:C20">D15+E15</f>
        <v>0</v>
      </c>
      <c r="D15" s="55"/>
      <c r="E15" s="51"/>
      <c r="F15" s="55"/>
    </row>
    <row r="16" spans="1:6" ht="60" customHeight="1" hidden="1">
      <c r="A16" s="48">
        <v>16000000</v>
      </c>
      <c r="B16" s="49" t="s">
        <v>59</v>
      </c>
      <c r="C16" s="50">
        <f t="shared" si="0"/>
        <v>0</v>
      </c>
      <c r="D16" s="51"/>
      <c r="E16" s="51"/>
      <c r="F16" s="51"/>
    </row>
    <row r="17" spans="1:10" s="13" customFormat="1" ht="55.5" customHeight="1" hidden="1">
      <c r="A17" s="48">
        <v>16010000</v>
      </c>
      <c r="B17" s="49" t="s">
        <v>71</v>
      </c>
      <c r="C17" s="50">
        <f t="shared" si="0"/>
        <v>0</v>
      </c>
      <c r="D17" s="50"/>
      <c r="E17" s="51"/>
      <c r="F17" s="51"/>
      <c r="J17" s="32"/>
    </row>
    <row r="18" spans="1:6" ht="26.25" customHeight="1" hidden="1">
      <c r="A18" s="52">
        <v>16010100</v>
      </c>
      <c r="B18" s="53" t="s">
        <v>43</v>
      </c>
      <c r="C18" s="50">
        <f t="shared" si="0"/>
        <v>0</v>
      </c>
      <c r="D18" s="54"/>
      <c r="E18" s="51"/>
      <c r="F18" s="55"/>
    </row>
    <row r="19" spans="1:6" ht="29.25" customHeight="1" hidden="1">
      <c r="A19" s="52">
        <v>16010200</v>
      </c>
      <c r="B19" s="53" t="s">
        <v>44</v>
      </c>
      <c r="C19" s="50">
        <f t="shared" si="0"/>
        <v>0</v>
      </c>
      <c r="D19" s="54"/>
      <c r="E19" s="51"/>
      <c r="F19" s="55"/>
    </row>
    <row r="20" spans="1:6" ht="31.5" customHeight="1" hidden="1">
      <c r="A20" s="52">
        <v>16010500</v>
      </c>
      <c r="B20" s="53" t="s">
        <v>45</v>
      </c>
      <c r="C20" s="50">
        <f t="shared" si="0"/>
        <v>0</v>
      </c>
      <c r="D20" s="54"/>
      <c r="E20" s="51"/>
      <c r="F20" s="55"/>
    </row>
    <row r="21" spans="1:10" s="14" customFormat="1" ht="31.5" customHeight="1">
      <c r="A21" s="56">
        <v>14000000</v>
      </c>
      <c r="B21" s="57" t="s">
        <v>96</v>
      </c>
      <c r="C21" s="50">
        <f>D21</f>
        <v>64000000</v>
      </c>
      <c r="D21" s="50">
        <f>D22</f>
        <v>64000000</v>
      </c>
      <c r="E21" s="51"/>
      <c r="F21" s="51"/>
      <c r="J21" s="33"/>
    </row>
    <row r="22" spans="1:10" s="8" customFormat="1" ht="81" customHeight="1">
      <c r="A22" s="58">
        <v>14040000</v>
      </c>
      <c r="B22" s="59" t="s">
        <v>154</v>
      </c>
      <c r="C22" s="54">
        <f>D22</f>
        <v>64000000</v>
      </c>
      <c r="D22" s="54">
        <f>57000000+7000000</f>
        <v>64000000</v>
      </c>
      <c r="E22" s="55"/>
      <c r="F22" s="55"/>
      <c r="J22" s="34"/>
    </row>
    <row r="23" spans="1:10" s="14" customFormat="1" ht="39" customHeight="1">
      <c r="A23" s="56">
        <v>18000000</v>
      </c>
      <c r="B23" s="57" t="s">
        <v>95</v>
      </c>
      <c r="C23" s="50">
        <f>D23</f>
        <v>517991800</v>
      </c>
      <c r="D23" s="50">
        <f>D24+D40+D39</f>
        <v>517991800</v>
      </c>
      <c r="E23" s="51"/>
      <c r="F23" s="51"/>
      <c r="J23" s="33"/>
    </row>
    <row r="24" spans="1:10" s="12" customFormat="1" ht="39.75" customHeight="1">
      <c r="A24" s="56">
        <v>18010000</v>
      </c>
      <c r="B24" s="57" t="s">
        <v>101</v>
      </c>
      <c r="C24" s="50">
        <f>D24</f>
        <v>454255800</v>
      </c>
      <c r="D24" s="50">
        <f>SUM(D26:D38)</f>
        <v>454255800</v>
      </c>
      <c r="E24" s="51"/>
      <c r="F24" s="51"/>
      <c r="G24" s="30">
        <f>G26+G33+G37</f>
        <v>454255800</v>
      </c>
      <c r="J24" s="30"/>
    </row>
    <row r="25" spans="1:10" s="11" customFormat="1" ht="58.5" customHeight="1" hidden="1">
      <c r="A25" s="58">
        <v>18010100</v>
      </c>
      <c r="B25" s="59" t="s">
        <v>81</v>
      </c>
      <c r="C25" s="50">
        <f>D25+E25</f>
        <v>0</v>
      </c>
      <c r="D25" s="50"/>
      <c r="E25" s="51"/>
      <c r="F25" s="51"/>
      <c r="J25" s="29"/>
    </row>
    <row r="26" spans="1:10" s="11" customFormat="1" ht="99.75" customHeight="1">
      <c r="A26" s="58">
        <v>18010100</v>
      </c>
      <c r="B26" s="59" t="s">
        <v>155</v>
      </c>
      <c r="C26" s="54">
        <f>D26</f>
        <v>220000</v>
      </c>
      <c r="D26" s="54">
        <v>220000</v>
      </c>
      <c r="E26" s="55"/>
      <c r="F26" s="55"/>
      <c r="G26" s="29">
        <f>D26+D27+D31+D32</f>
        <v>6860000</v>
      </c>
      <c r="J26" s="29"/>
    </row>
    <row r="27" spans="1:10" s="11" customFormat="1" ht="86.25" customHeight="1">
      <c r="A27" s="58">
        <v>18010200</v>
      </c>
      <c r="B27" s="59" t="s">
        <v>139</v>
      </c>
      <c r="C27" s="54">
        <f aca="true" t="shared" si="1" ref="C27:C39">D27</f>
        <v>80000</v>
      </c>
      <c r="D27" s="54">
        <v>80000</v>
      </c>
      <c r="E27" s="55"/>
      <c r="F27" s="55"/>
      <c r="J27" s="29"/>
    </row>
    <row r="28" spans="1:6" ht="45" customHeight="1" hidden="1">
      <c r="A28" s="52">
        <v>16011500</v>
      </c>
      <c r="B28" s="53" t="s">
        <v>46</v>
      </c>
      <c r="C28" s="54">
        <f t="shared" si="1"/>
        <v>0</v>
      </c>
      <c r="D28" s="54"/>
      <c r="E28" s="55"/>
      <c r="F28" s="55"/>
    </row>
    <row r="29" spans="1:7" ht="85.5" customHeight="1" hidden="1">
      <c r="A29" s="52">
        <v>18010300</v>
      </c>
      <c r="B29" s="59" t="s">
        <v>156</v>
      </c>
      <c r="C29" s="54">
        <f t="shared" si="1"/>
        <v>0</v>
      </c>
      <c r="D29" s="54"/>
      <c r="E29" s="55"/>
      <c r="F29" s="55"/>
      <c r="G29" s="20">
        <f>D29+D30</f>
        <v>0</v>
      </c>
    </row>
    <row r="30" spans="1:6" ht="93.75" customHeight="1" hidden="1">
      <c r="A30" s="52">
        <v>18010400</v>
      </c>
      <c r="B30" s="59" t="s">
        <v>103</v>
      </c>
      <c r="C30" s="54">
        <f t="shared" si="1"/>
        <v>0</v>
      </c>
      <c r="D30" s="54"/>
      <c r="E30" s="55"/>
      <c r="F30" s="55"/>
    </row>
    <row r="31" spans="1:6" ht="93.75" customHeight="1">
      <c r="A31" s="52">
        <v>18010300</v>
      </c>
      <c r="B31" s="59" t="s">
        <v>102</v>
      </c>
      <c r="C31" s="54">
        <f>D31</f>
        <v>560000</v>
      </c>
      <c r="D31" s="54">
        <v>560000</v>
      </c>
      <c r="E31" s="55"/>
      <c r="F31" s="55"/>
    </row>
    <row r="32" spans="1:6" ht="93.75" customHeight="1">
      <c r="A32" s="52">
        <v>18010400</v>
      </c>
      <c r="B32" s="59" t="s">
        <v>103</v>
      </c>
      <c r="C32" s="54">
        <f>D32</f>
        <v>6000000</v>
      </c>
      <c r="D32" s="54">
        <v>6000000</v>
      </c>
      <c r="E32" s="55"/>
      <c r="F32" s="55"/>
    </row>
    <row r="33" spans="1:10" ht="45" customHeight="1">
      <c r="A33" s="52">
        <v>18010500</v>
      </c>
      <c r="B33" s="53" t="s">
        <v>39</v>
      </c>
      <c r="C33" s="54">
        <f t="shared" si="1"/>
        <v>39855000</v>
      </c>
      <c r="D33" s="54">
        <f>33705000+6150000</f>
        <v>39855000</v>
      </c>
      <c r="E33" s="55"/>
      <c r="F33" s="55"/>
      <c r="G33" s="20">
        <f>D33+D34+D35+D36</f>
        <v>447127800</v>
      </c>
      <c r="H33" s="86" t="s">
        <v>161</v>
      </c>
      <c r="J33" s="20">
        <f>G33-9627800</f>
        <v>437500000</v>
      </c>
    </row>
    <row r="34" spans="1:6" ht="45" customHeight="1">
      <c r="A34" s="52">
        <v>18010600</v>
      </c>
      <c r="B34" s="53" t="s">
        <v>41</v>
      </c>
      <c r="C34" s="54">
        <f t="shared" si="1"/>
        <v>391595000</v>
      </c>
      <c r="D34" s="54">
        <f>388315000+3280000</f>
        <v>391595000</v>
      </c>
      <c r="E34" s="55"/>
      <c r="F34" s="55"/>
    </row>
    <row r="35" spans="1:6" ht="45" customHeight="1">
      <c r="A35" s="52">
        <v>18010700</v>
      </c>
      <c r="B35" s="53" t="s">
        <v>40</v>
      </c>
      <c r="C35" s="54">
        <f t="shared" si="1"/>
        <v>1871300</v>
      </c>
      <c r="D35" s="54">
        <f>1680000+191300</f>
        <v>1871300</v>
      </c>
      <c r="E35" s="55"/>
      <c r="F35" s="55"/>
    </row>
    <row r="36" spans="1:6" ht="45" customHeight="1">
      <c r="A36" s="52">
        <v>18010900</v>
      </c>
      <c r="B36" s="53" t="s">
        <v>42</v>
      </c>
      <c r="C36" s="54">
        <f t="shared" si="1"/>
        <v>13806500</v>
      </c>
      <c r="D36" s="54">
        <f>13800000+6500</f>
        <v>13806500</v>
      </c>
      <c r="E36" s="55"/>
      <c r="F36" s="55"/>
    </row>
    <row r="37" spans="1:7" ht="45" customHeight="1">
      <c r="A37" s="52">
        <v>18011000</v>
      </c>
      <c r="B37" s="53" t="s">
        <v>104</v>
      </c>
      <c r="C37" s="54">
        <f t="shared" si="1"/>
        <v>150000</v>
      </c>
      <c r="D37" s="54">
        <v>150000</v>
      </c>
      <c r="E37" s="55"/>
      <c r="F37" s="55"/>
      <c r="G37" s="20">
        <f>D37+D38</f>
        <v>268000</v>
      </c>
    </row>
    <row r="38" spans="1:6" ht="45" customHeight="1">
      <c r="A38" s="52">
        <v>18011100</v>
      </c>
      <c r="B38" s="53" t="s">
        <v>105</v>
      </c>
      <c r="C38" s="54">
        <f t="shared" si="1"/>
        <v>118000</v>
      </c>
      <c r="D38" s="54">
        <v>118000</v>
      </c>
      <c r="E38" s="55"/>
      <c r="F38" s="55"/>
    </row>
    <row r="39" spans="1:6" ht="45" customHeight="1">
      <c r="A39" s="56">
        <v>18030000</v>
      </c>
      <c r="B39" s="57" t="s">
        <v>147</v>
      </c>
      <c r="C39" s="67">
        <f t="shared" si="1"/>
        <v>26000</v>
      </c>
      <c r="D39" s="67">
        <v>26000</v>
      </c>
      <c r="E39" s="68"/>
      <c r="F39" s="68"/>
    </row>
    <row r="40" spans="1:10" s="22" customFormat="1" ht="40.5" customHeight="1">
      <c r="A40" s="48">
        <v>18050000</v>
      </c>
      <c r="B40" s="49" t="s">
        <v>60</v>
      </c>
      <c r="C40" s="50">
        <f aca="true" t="shared" si="2" ref="C40:C48">D40</f>
        <v>63710000</v>
      </c>
      <c r="D40" s="50">
        <f>D41+D42</f>
        <v>63710000</v>
      </c>
      <c r="E40" s="51"/>
      <c r="F40" s="51"/>
      <c r="J40" s="35"/>
    </row>
    <row r="41" spans="1:6" ht="39" customHeight="1">
      <c r="A41" s="52">
        <v>18050300</v>
      </c>
      <c r="B41" s="53" t="s">
        <v>61</v>
      </c>
      <c r="C41" s="54">
        <f t="shared" si="2"/>
        <v>14780000</v>
      </c>
      <c r="D41" s="54">
        <v>14780000</v>
      </c>
      <c r="E41" s="55"/>
      <c r="F41" s="55"/>
    </row>
    <row r="42" spans="1:6" ht="36" customHeight="1">
      <c r="A42" s="52">
        <v>18050400</v>
      </c>
      <c r="B42" s="53" t="s">
        <v>62</v>
      </c>
      <c r="C42" s="54">
        <f t="shared" si="2"/>
        <v>48930000</v>
      </c>
      <c r="D42" s="54">
        <v>48930000</v>
      </c>
      <c r="E42" s="55"/>
      <c r="F42" s="55"/>
    </row>
    <row r="43" spans="1:10" s="14" customFormat="1" ht="36.75" customHeight="1">
      <c r="A43" s="56">
        <v>19000000</v>
      </c>
      <c r="B43" s="57" t="s">
        <v>63</v>
      </c>
      <c r="C43" s="50">
        <f>E43</f>
        <v>7840000</v>
      </c>
      <c r="D43" s="50"/>
      <c r="E43" s="50">
        <f>E44</f>
        <v>7840000</v>
      </c>
      <c r="F43" s="51"/>
      <c r="J43" s="33"/>
    </row>
    <row r="44" spans="1:10" s="13" customFormat="1" ht="43.5" customHeight="1">
      <c r="A44" s="56">
        <v>19010000</v>
      </c>
      <c r="B44" s="57" t="s">
        <v>64</v>
      </c>
      <c r="C44" s="50">
        <f>E44</f>
        <v>7840000</v>
      </c>
      <c r="D44" s="50"/>
      <c r="E44" s="50">
        <v>7840000</v>
      </c>
      <c r="F44" s="51"/>
      <c r="J44" s="32"/>
    </row>
    <row r="45" spans="1:10" s="8" customFormat="1" ht="88.5" customHeight="1" hidden="1">
      <c r="A45" s="60">
        <v>19010100</v>
      </c>
      <c r="B45" s="61" t="s">
        <v>65</v>
      </c>
      <c r="C45" s="54">
        <f t="shared" si="2"/>
        <v>0</v>
      </c>
      <c r="D45" s="50"/>
      <c r="E45" s="54" t="s">
        <v>100</v>
      </c>
      <c r="F45" s="55" t="s">
        <v>100</v>
      </c>
      <c r="J45" s="34"/>
    </row>
    <row r="46" spans="1:10" s="8" customFormat="1" ht="58.5" customHeight="1" hidden="1">
      <c r="A46" s="60">
        <v>19010200</v>
      </c>
      <c r="B46" s="61" t="s">
        <v>157</v>
      </c>
      <c r="C46" s="54">
        <f t="shared" si="2"/>
        <v>0</v>
      </c>
      <c r="D46" s="50"/>
      <c r="E46" s="54" t="s">
        <v>100</v>
      </c>
      <c r="F46" s="55" t="s">
        <v>100</v>
      </c>
      <c r="J46" s="34"/>
    </row>
    <row r="47" spans="1:10" s="8" customFormat="1" ht="103.5" customHeight="1" hidden="1">
      <c r="A47" s="60">
        <v>19010300</v>
      </c>
      <c r="B47" s="61" t="s">
        <v>92</v>
      </c>
      <c r="C47" s="54">
        <f t="shared" si="2"/>
        <v>0</v>
      </c>
      <c r="D47" s="50"/>
      <c r="E47" s="54" t="s">
        <v>100</v>
      </c>
      <c r="F47" s="55" t="s">
        <v>100</v>
      </c>
      <c r="J47" s="34"/>
    </row>
    <row r="48" spans="1:10" s="8" customFormat="1" ht="105" customHeight="1" hidden="1">
      <c r="A48" s="60">
        <v>19010500</v>
      </c>
      <c r="B48" s="61" t="s">
        <v>77</v>
      </c>
      <c r="C48" s="54">
        <f t="shared" si="2"/>
        <v>0</v>
      </c>
      <c r="D48" s="50"/>
      <c r="E48" s="54" t="s">
        <v>100</v>
      </c>
      <c r="F48" s="55" t="s">
        <v>100</v>
      </c>
      <c r="J48" s="34"/>
    </row>
    <row r="49" spans="1:10" s="13" customFormat="1" ht="58.5" customHeight="1" hidden="1">
      <c r="A49" s="62">
        <v>19050000</v>
      </c>
      <c r="B49" s="63" t="s">
        <v>78</v>
      </c>
      <c r="C49" s="46">
        <f>D49+E49</f>
        <v>0</v>
      </c>
      <c r="D49" s="51"/>
      <c r="E49" s="64"/>
      <c r="F49" s="51"/>
      <c r="J49" s="32"/>
    </row>
    <row r="50" spans="1:10" s="8" customFormat="1" ht="77.25" customHeight="1" hidden="1">
      <c r="A50" s="60">
        <v>19050200</v>
      </c>
      <c r="B50" s="61" t="s">
        <v>79</v>
      </c>
      <c r="C50" s="46">
        <f>D50+E50</f>
        <v>0</v>
      </c>
      <c r="D50" s="55"/>
      <c r="E50" s="65"/>
      <c r="F50" s="55"/>
      <c r="J50" s="34"/>
    </row>
    <row r="51" spans="1:10" s="8" customFormat="1" ht="88.5" customHeight="1" hidden="1">
      <c r="A51" s="60">
        <v>19050300</v>
      </c>
      <c r="B51" s="61" t="s">
        <v>80</v>
      </c>
      <c r="C51" s="46">
        <f>D51+E51</f>
        <v>0</v>
      </c>
      <c r="D51" s="55"/>
      <c r="E51" s="65"/>
      <c r="F51" s="55"/>
      <c r="J51" s="34"/>
    </row>
    <row r="52" spans="1:6" ht="30" customHeight="1">
      <c r="A52" s="45">
        <v>20000000</v>
      </c>
      <c r="B52" s="45" t="s">
        <v>17</v>
      </c>
      <c r="C52" s="46">
        <f>D52+E52</f>
        <v>53666518</v>
      </c>
      <c r="D52" s="47">
        <f>D53+D61+D71</f>
        <v>10596100</v>
      </c>
      <c r="E52" s="47">
        <f>E71+E76</f>
        <v>43070418</v>
      </c>
      <c r="F52" s="47">
        <f>F75</f>
        <v>1000000</v>
      </c>
    </row>
    <row r="53" spans="1:6" ht="55.5" customHeight="1">
      <c r="A53" s="48">
        <v>21000000</v>
      </c>
      <c r="B53" s="49" t="s">
        <v>6</v>
      </c>
      <c r="C53" s="50">
        <f>D53</f>
        <v>373800</v>
      </c>
      <c r="D53" s="51">
        <f>D54+D55</f>
        <v>373800</v>
      </c>
      <c r="E53" s="51"/>
      <c r="F53" s="51"/>
    </row>
    <row r="54" spans="1:10" s="10" customFormat="1" ht="87.75" customHeight="1">
      <c r="A54" s="52">
        <v>21010300</v>
      </c>
      <c r="B54" s="53" t="s">
        <v>106</v>
      </c>
      <c r="C54" s="54">
        <f>D54</f>
        <v>175000</v>
      </c>
      <c r="D54" s="55">
        <v>175000</v>
      </c>
      <c r="E54" s="55"/>
      <c r="F54" s="55"/>
      <c r="J54" s="19"/>
    </row>
    <row r="55" spans="1:10" s="10" customFormat="1" ht="27.75" customHeight="1">
      <c r="A55" s="48">
        <v>21080000</v>
      </c>
      <c r="B55" s="49" t="s">
        <v>22</v>
      </c>
      <c r="C55" s="50">
        <f>D55</f>
        <v>198800</v>
      </c>
      <c r="D55" s="51">
        <f>D57+D58+D59+D60</f>
        <v>198800</v>
      </c>
      <c r="E55" s="51"/>
      <c r="F55" s="51"/>
      <c r="J55" s="19"/>
    </row>
    <row r="56" spans="1:10" s="10" customFormat="1" ht="28.5" customHeight="1" hidden="1">
      <c r="A56" s="52">
        <v>21080500</v>
      </c>
      <c r="B56" s="53" t="s">
        <v>22</v>
      </c>
      <c r="C56" s="50">
        <f>D56+E56</f>
        <v>0</v>
      </c>
      <c r="D56" s="55"/>
      <c r="E56" s="55"/>
      <c r="F56" s="55"/>
      <c r="J56" s="19"/>
    </row>
    <row r="57" spans="1:10" s="10" customFormat="1" ht="28.5" customHeight="1">
      <c r="A57" s="52">
        <v>21080500</v>
      </c>
      <c r="B57" s="53" t="s">
        <v>22</v>
      </c>
      <c r="C57" s="66">
        <f aca="true" t="shared" si="3" ref="C57:C70">D57</f>
        <v>40000</v>
      </c>
      <c r="D57" s="55">
        <v>40000</v>
      </c>
      <c r="E57" s="55"/>
      <c r="F57" s="55"/>
      <c r="J57" s="19"/>
    </row>
    <row r="58" spans="1:10" s="10" customFormat="1" ht="130.5" customHeight="1" hidden="1">
      <c r="A58" s="52">
        <v>21080900</v>
      </c>
      <c r="B58" s="53" t="s">
        <v>48</v>
      </c>
      <c r="C58" s="54">
        <f t="shared" si="3"/>
        <v>0</v>
      </c>
      <c r="D58" s="55"/>
      <c r="E58" s="55" t="s">
        <v>100</v>
      </c>
      <c r="F58" s="55" t="s">
        <v>100</v>
      </c>
      <c r="J58" s="19"/>
    </row>
    <row r="59" spans="1:10" s="10" customFormat="1" ht="50.25" customHeight="1">
      <c r="A59" s="52">
        <v>21081100</v>
      </c>
      <c r="B59" s="53" t="s">
        <v>110</v>
      </c>
      <c r="C59" s="54">
        <f t="shared" si="3"/>
        <v>58800</v>
      </c>
      <c r="D59" s="55">
        <v>58800</v>
      </c>
      <c r="E59" s="55"/>
      <c r="F59" s="55"/>
      <c r="J59" s="19"/>
    </row>
    <row r="60" spans="1:10" s="10" customFormat="1" ht="88.5" customHeight="1">
      <c r="A60" s="52">
        <v>21081500</v>
      </c>
      <c r="B60" s="53" t="s">
        <v>140</v>
      </c>
      <c r="C60" s="54">
        <f t="shared" si="3"/>
        <v>100000</v>
      </c>
      <c r="D60" s="55">
        <v>100000</v>
      </c>
      <c r="E60" s="55"/>
      <c r="F60" s="55"/>
      <c r="J60" s="19"/>
    </row>
    <row r="61" spans="1:6" ht="60.75" customHeight="1">
      <c r="A61" s="48">
        <v>22000000</v>
      </c>
      <c r="B61" s="49" t="s">
        <v>66</v>
      </c>
      <c r="C61" s="67">
        <f t="shared" si="3"/>
        <v>9952300</v>
      </c>
      <c r="D61" s="68">
        <f>D63+D68+D70</f>
        <v>9952300</v>
      </c>
      <c r="E61" s="68"/>
      <c r="F61" s="68"/>
    </row>
    <row r="62" spans="1:10" s="8" customFormat="1" ht="29.25" customHeight="1" hidden="1">
      <c r="A62" s="58">
        <v>22020000</v>
      </c>
      <c r="B62" s="53" t="s">
        <v>31</v>
      </c>
      <c r="C62" s="67">
        <f t="shared" si="3"/>
        <v>0</v>
      </c>
      <c r="D62" s="67"/>
      <c r="E62" s="68"/>
      <c r="F62" s="68"/>
      <c r="J62" s="34"/>
    </row>
    <row r="63" spans="1:10" s="8" customFormat="1" ht="29.25" customHeight="1">
      <c r="A63" s="58">
        <v>22010000</v>
      </c>
      <c r="B63" s="57" t="s">
        <v>148</v>
      </c>
      <c r="C63" s="67">
        <f t="shared" si="3"/>
        <v>5614000</v>
      </c>
      <c r="D63" s="67">
        <f>D64+D65+D66+D67</f>
        <v>5614000</v>
      </c>
      <c r="E63" s="68"/>
      <c r="F63" s="68"/>
      <c r="J63" s="34"/>
    </row>
    <row r="64" spans="1:10" s="8" customFormat="1" ht="84" customHeight="1">
      <c r="A64" s="58">
        <v>22010300</v>
      </c>
      <c r="B64" s="53" t="s">
        <v>149</v>
      </c>
      <c r="C64" s="66">
        <f t="shared" si="3"/>
        <v>450000</v>
      </c>
      <c r="D64" s="54">
        <v>450000</v>
      </c>
      <c r="E64" s="55"/>
      <c r="F64" s="55"/>
      <c r="J64" s="34"/>
    </row>
    <row r="65" spans="1:10" s="8" customFormat="1" ht="29.25" customHeight="1">
      <c r="A65" s="58">
        <v>22012500</v>
      </c>
      <c r="B65" s="53" t="s">
        <v>141</v>
      </c>
      <c r="C65" s="66">
        <f t="shared" si="3"/>
        <v>4200000</v>
      </c>
      <c r="D65" s="54">
        <v>4200000</v>
      </c>
      <c r="E65" s="55"/>
      <c r="F65" s="55"/>
      <c r="J65" s="34"/>
    </row>
    <row r="66" spans="1:10" s="8" customFormat="1" ht="50.25" customHeight="1">
      <c r="A66" s="58">
        <v>22012600</v>
      </c>
      <c r="B66" s="53" t="s">
        <v>150</v>
      </c>
      <c r="C66" s="66">
        <f t="shared" si="3"/>
        <v>960000</v>
      </c>
      <c r="D66" s="54">
        <v>960000</v>
      </c>
      <c r="E66" s="55"/>
      <c r="F66" s="55"/>
      <c r="J66" s="34"/>
    </row>
    <row r="67" spans="1:10" s="8" customFormat="1" ht="179.25" customHeight="1">
      <c r="A67" s="91">
        <v>22012900</v>
      </c>
      <c r="B67" s="92" t="s">
        <v>151</v>
      </c>
      <c r="C67" s="66">
        <f t="shared" si="3"/>
        <v>4000</v>
      </c>
      <c r="D67" s="54">
        <v>4000</v>
      </c>
      <c r="E67" s="55"/>
      <c r="F67" s="55"/>
      <c r="J67" s="34"/>
    </row>
    <row r="68" spans="1:10" s="23" customFormat="1" ht="83.25" customHeight="1">
      <c r="A68" s="48">
        <v>22080000</v>
      </c>
      <c r="B68" s="49" t="s">
        <v>51</v>
      </c>
      <c r="C68" s="50">
        <f t="shared" si="3"/>
        <v>3800000</v>
      </c>
      <c r="D68" s="50">
        <f>D69</f>
        <v>3800000</v>
      </c>
      <c r="E68" s="51"/>
      <c r="F68" s="51"/>
      <c r="J68" s="36"/>
    </row>
    <row r="69" spans="1:6" ht="88.5" customHeight="1">
      <c r="A69" s="52">
        <v>22080400</v>
      </c>
      <c r="B69" s="53" t="s">
        <v>107</v>
      </c>
      <c r="C69" s="54">
        <f t="shared" si="3"/>
        <v>3800000</v>
      </c>
      <c r="D69" s="54">
        <v>3800000</v>
      </c>
      <c r="E69" s="55"/>
      <c r="F69" s="55"/>
    </row>
    <row r="70" spans="1:10" s="22" customFormat="1" ht="27.75" customHeight="1">
      <c r="A70" s="48">
        <v>22090000</v>
      </c>
      <c r="B70" s="49" t="s">
        <v>20</v>
      </c>
      <c r="C70" s="50">
        <f t="shared" si="3"/>
        <v>538300</v>
      </c>
      <c r="D70" s="50">
        <v>538300</v>
      </c>
      <c r="E70" s="51"/>
      <c r="F70" s="51"/>
      <c r="J70" s="35"/>
    </row>
    <row r="71" spans="1:6" ht="31.5" customHeight="1">
      <c r="A71" s="48">
        <v>24000000</v>
      </c>
      <c r="B71" s="49" t="s">
        <v>21</v>
      </c>
      <c r="C71" s="50">
        <f>D71+E71</f>
        <v>1350000</v>
      </c>
      <c r="D71" s="51">
        <f>D73</f>
        <v>270000</v>
      </c>
      <c r="E71" s="51">
        <f>E74+E75</f>
        <v>1080000</v>
      </c>
      <c r="F71" s="51">
        <f>F75</f>
        <v>1000000</v>
      </c>
    </row>
    <row r="72" spans="1:6" ht="105" hidden="1">
      <c r="A72" s="52">
        <v>24030000</v>
      </c>
      <c r="B72" s="53" t="s">
        <v>30</v>
      </c>
      <c r="C72" s="50">
        <f>D72+E72</f>
        <v>0</v>
      </c>
      <c r="D72" s="54"/>
      <c r="E72" s="54"/>
      <c r="F72" s="55"/>
    </row>
    <row r="73" spans="1:6" ht="26.25">
      <c r="A73" s="52">
        <v>24060300</v>
      </c>
      <c r="B73" s="53" t="s">
        <v>22</v>
      </c>
      <c r="C73" s="54">
        <f>D73</f>
        <v>270000</v>
      </c>
      <c r="D73" s="54">
        <v>270000</v>
      </c>
      <c r="E73" s="54"/>
      <c r="F73" s="55"/>
    </row>
    <row r="74" spans="1:6" ht="111.75" customHeight="1">
      <c r="A74" s="52">
        <v>24062100</v>
      </c>
      <c r="B74" s="53" t="s">
        <v>14</v>
      </c>
      <c r="C74" s="54">
        <f>E74</f>
        <v>80000</v>
      </c>
      <c r="D74" s="54"/>
      <c r="E74" s="54">
        <v>80000</v>
      </c>
      <c r="F74" s="55"/>
    </row>
    <row r="75" spans="1:6" ht="63" customHeight="1">
      <c r="A75" s="52">
        <v>24170000</v>
      </c>
      <c r="B75" s="53" t="s">
        <v>82</v>
      </c>
      <c r="C75" s="54">
        <f>E75</f>
        <v>1000000</v>
      </c>
      <c r="D75" s="54"/>
      <c r="E75" s="54">
        <v>1000000</v>
      </c>
      <c r="F75" s="55">
        <f>E75</f>
        <v>1000000</v>
      </c>
    </row>
    <row r="76" spans="1:10" s="15" customFormat="1" ht="30" customHeight="1">
      <c r="A76" s="48">
        <v>25000000</v>
      </c>
      <c r="B76" s="49" t="s">
        <v>23</v>
      </c>
      <c r="C76" s="50">
        <f>E76</f>
        <v>41990418</v>
      </c>
      <c r="D76" s="50"/>
      <c r="E76" s="50">
        <f>41740418+250000</f>
        <v>41990418</v>
      </c>
      <c r="F76" s="51"/>
      <c r="G76" s="24" t="s">
        <v>152</v>
      </c>
      <c r="H76" s="44"/>
      <c r="J76" s="37"/>
    </row>
    <row r="77" spans="1:6" ht="36.75" customHeight="1">
      <c r="A77" s="45">
        <v>30000000</v>
      </c>
      <c r="B77" s="69" t="s">
        <v>16</v>
      </c>
      <c r="C77" s="46">
        <f>D77+E77</f>
        <v>66019900</v>
      </c>
      <c r="D77" s="47">
        <f>D78</f>
        <v>19900</v>
      </c>
      <c r="E77" s="47">
        <f>E78+E85</f>
        <v>66000000</v>
      </c>
      <c r="F77" s="47">
        <f>E77</f>
        <v>66000000</v>
      </c>
    </row>
    <row r="78" spans="1:10" s="10" customFormat="1" ht="58.5" customHeight="1">
      <c r="A78" s="48">
        <v>31000000</v>
      </c>
      <c r="B78" s="49" t="s">
        <v>12</v>
      </c>
      <c r="C78" s="50">
        <f>D78+E78</f>
        <v>65019900</v>
      </c>
      <c r="D78" s="50">
        <f>D79+D80</f>
        <v>19900</v>
      </c>
      <c r="E78" s="51">
        <f>E81</f>
        <v>65000000</v>
      </c>
      <c r="F78" s="51">
        <f>F81</f>
        <v>65000000</v>
      </c>
      <c r="J78" s="19"/>
    </row>
    <row r="79" spans="1:10" s="12" customFormat="1" ht="156" customHeight="1">
      <c r="A79" s="56">
        <v>31010000</v>
      </c>
      <c r="B79" s="57" t="s">
        <v>93</v>
      </c>
      <c r="C79" s="50">
        <f>D79</f>
        <v>15000</v>
      </c>
      <c r="D79" s="50">
        <v>15000</v>
      </c>
      <c r="E79" s="51"/>
      <c r="F79" s="51"/>
      <c r="J79" s="30"/>
    </row>
    <row r="80" spans="1:10" s="12" customFormat="1" ht="50.25" customHeight="1">
      <c r="A80" s="56">
        <v>31020000</v>
      </c>
      <c r="B80" s="93" t="s">
        <v>52</v>
      </c>
      <c r="C80" s="50">
        <f>D80</f>
        <v>4900</v>
      </c>
      <c r="D80" s="50">
        <v>4900</v>
      </c>
      <c r="E80" s="51"/>
      <c r="F80" s="51"/>
      <c r="J80" s="30"/>
    </row>
    <row r="81" spans="1:10" s="13" customFormat="1" ht="88.5" customHeight="1">
      <c r="A81" s="62">
        <v>31030000</v>
      </c>
      <c r="B81" s="63" t="s">
        <v>67</v>
      </c>
      <c r="C81" s="50">
        <f>E81</f>
        <v>65000000</v>
      </c>
      <c r="D81" s="64"/>
      <c r="E81" s="64">
        <v>65000000</v>
      </c>
      <c r="F81" s="64">
        <f>E81</f>
        <v>65000000</v>
      </c>
      <c r="J81" s="32"/>
    </row>
    <row r="82" spans="1:10" s="24" customFormat="1" ht="51" customHeight="1" hidden="1">
      <c r="A82" s="48">
        <v>33000000</v>
      </c>
      <c r="B82" s="49" t="s">
        <v>97</v>
      </c>
      <c r="C82" s="46">
        <f aca="true" t="shared" si="4" ref="C82:C93">D82+E82</f>
        <v>0</v>
      </c>
      <c r="D82" s="51"/>
      <c r="E82" s="51"/>
      <c r="F82" s="51"/>
      <c r="J82" s="38"/>
    </row>
    <row r="83" spans="1:10" s="13" customFormat="1" ht="35.25" customHeight="1" hidden="1">
      <c r="A83" s="62">
        <v>33010000</v>
      </c>
      <c r="B83" s="63" t="s">
        <v>76</v>
      </c>
      <c r="C83" s="46">
        <f t="shared" si="4"/>
        <v>0</v>
      </c>
      <c r="D83" s="64"/>
      <c r="E83" s="64"/>
      <c r="F83" s="64"/>
      <c r="J83" s="32"/>
    </row>
    <row r="84" spans="1:6" ht="135" customHeight="1" hidden="1">
      <c r="A84" s="4">
        <v>33010100</v>
      </c>
      <c r="B84" s="70" t="s">
        <v>87</v>
      </c>
      <c r="C84" s="46">
        <f t="shared" si="4"/>
        <v>0</v>
      </c>
      <c r="D84" s="55"/>
      <c r="E84" s="65"/>
      <c r="F84" s="65"/>
    </row>
    <row r="85" spans="1:10" s="13" customFormat="1" ht="54.75" customHeight="1">
      <c r="A85" s="62">
        <v>33000000</v>
      </c>
      <c r="B85" s="63" t="s">
        <v>132</v>
      </c>
      <c r="C85" s="50">
        <f>E85</f>
        <v>1000000</v>
      </c>
      <c r="D85" s="51"/>
      <c r="E85" s="64">
        <f>E86</f>
        <v>1000000</v>
      </c>
      <c r="F85" s="64">
        <f>F86</f>
        <v>1000000</v>
      </c>
      <c r="J85" s="32"/>
    </row>
    <row r="86" spans="1:10" s="13" customFormat="1" ht="47.25" customHeight="1">
      <c r="A86" s="62">
        <v>33010000</v>
      </c>
      <c r="B86" s="63" t="s">
        <v>133</v>
      </c>
      <c r="C86" s="50">
        <f>E86</f>
        <v>1000000</v>
      </c>
      <c r="D86" s="51"/>
      <c r="E86" s="64">
        <f>E87</f>
        <v>1000000</v>
      </c>
      <c r="F86" s="64">
        <f>F87</f>
        <v>1000000</v>
      </c>
      <c r="J86" s="32"/>
    </row>
    <row r="87" spans="1:6" ht="141" customHeight="1">
      <c r="A87" s="4">
        <v>33010100</v>
      </c>
      <c r="B87" s="70" t="s">
        <v>137</v>
      </c>
      <c r="C87" s="50">
        <f>E87</f>
        <v>1000000</v>
      </c>
      <c r="D87" s="55"/>
      <c r="E87" s="54">
        <v>1000000</v>
      </c>
      <c r="F87" s="65">
        <f>E87</f>
        <v>1000000</v>
      </c>
    </row>
    <row r="88" spans="1:7" ht="38.25" customHeight="1">
      <c r="A88" s="45">
        <v>40000000</v>
      </c>
      <c r="B88" s="69" t="s">
        <v>24</v>
      </c>
      <c r="C88" s="46">
        <f t="shared" si="4"/>
        <v>992752577</v>
      </c>
      <c r="D88" s="47">
        <f>D89</f>
        <v>992752577</v>
      </c>
      <c r="E88" s="47">
        <v>0</v>
      </c>
      <c r="F88" s="47">
        <v>0</v>
      </c>
      <c r="G88" s="20"/>
    </row>
    <row r="89" spans="1:10" s="10" customFormat="1" ht="39" customHeight="1">
      <c r="A89" s="48">
        <v>41000000</v>
      </c>
      <c r="B89" s="71" t="s">
        <v>25</v>
      </c>
      <c r="C89" s="50">
        <f>D89+F89</f>
        <v>992752577</v>
      </c>
      <c r="D89" s="51">
        <f>D90+D93</f>
        <v>992752577</v>
      </c>
      <c r="E89" s="51">
        <v>0</v>
      </c>
      <c r="F89" s="51">
        <v>0</v>
      </c>
      <c r="J89" s="19"/>
    </row>
    <row r="90" spans="1:10" s="18" customFormat="1" ht="34.5" customHeight="1">
      <c r="A90" s="72">
        <v>41020900</v>
      </c>
      <c r="B90" s="73" t="s">
        <v>68</v>
      </c>
      <c r="C90" s="50">
        <f>D90+F90</f>
        <v>6841400</v>
      </c>
      <c r="D90" s="74">
        <v>6841400</v>
      </c>
      <c r="E90" s="74"/>
      <c r="F90" s="74"/>
      <c r="J90" s="39"/>
    </row>
    <row r="91" spans="1:6" ht="106.5" customHeight="1" hidden="1">
      <c r="A91" s="75">
        <v>41021100</v>
      </c>
      <c r="B91" s="98" t="s">
        <v>75</v>
      </c>
      <c r="C91" s="46">
        <f t="shared" si="4"/>
        <v>0</v>
      </c>
      <c r="D91" s="77"/>
      <c r="E91" s="77"/>
      <c r="F91" s="77"/>
    </row>
    <row r="92" spans="1:6" ht="255" customHeight="1" hidden="1">
      <c r="A92" s="75">
        <v>41021600</v>
      </c>
      <c r="B92" s="98" t="s">
        <v>163</v>
      </c>
      <c r="C92" s="46">
        <f t="shared" si="4"/>
        <v>0</v>
      </c>
      <c r="D92" s="77"/>
      <c r="E92" s="77"/>
      <c r="F92" s="77"/>
    </row>
    <row r="93" spans="1:10" s="15" customFormat="1" ht="41.25" customHeight="1">
      <c r="A93" s="48">
        <v>41030000</v>
      </c>
      <c r="B93" s="71" t="s">
        <v>26</v>
      </c>
      <c r="C93" s="50">
        <f t="shared" si="4"/>
        <v>985911177</v>
      </c>
      <c r="D93" s="51">
        <f>D94+D95+D100+D109+D110+D111+D137+D138</f>
        <v>985911177</v>
      </c>
      <c r="E93" s="51">
        <v>0</v>
      </c>
      <c r="F93" s="51">
        <v>0</v>
      </c>
      <c r="G93" s="19"/>
      <c r="J93" s="37"/>
    </row>
    <row r="94" spans="1:6" ht="152.25" customHeight="1">
      <c r="A94" s="1">
        <v>41030600</v>
      </c>
      <c r="B94" s="78" t="s">
        <v>158</v>
      </c>
      <c r="C94" s="54">
        <f>D94</f>
        <v>276597900</v>
      </c>
      <c r="D94" s="77">
        <v>276597900</v>
      </c>
      <c r="E94" s="77"/>
      <c r="F94" s="77"/>
    </row>
    <row r="95" spans="1:6" ht="173.25" customHeight="1">
      <c r="A95" s="75">
        <v>41030800</v>
      </c>
      <c r="B95" s="78" t="s">
        <v>50</v>
      </c>
      <c r="C95" s="54">
        <f>D95</f>
        <v>264008600</v>
      </c>
      <c r="D95" s="77">
        <v>264008600</v>
      </c>
      <c r="E95" s="77"/>
      <c r="F95" s="77"/>
    </row>
    <row r="96" spans="1:7" ht="12.75" customHeight="1" hidden="1">
      <c r="A96" s="102">
        <v>41030900</v>
      </c>
      <c r="B96" s="103" t="s">
        <v>159</v>
      </c>
      <c r="C96" s="105">
        <f>D96</f>
        <v>0</v>
      </c>
      <c r="D96" s="104"/>
      <c r="E96" s="104"/>
      <c r="F96" s="104"/>
      <c r="G96" s="108"/>
    </row>
    <row r="97" spans="1:7" ht="12.75" customHeight="1" hidden="1">
      <c r="A97" s="102"/>
      <c r="B97" s="103"/>
      <c r="C97" s="105"/>
      <c r="D97" s="104"/>
      <c r="E97" s="104"/>
      <c r="F97" s="104"/>
      <c r="G97" s="108"/>
    </row>
    <row r="98" spans="1:7" ht="18.75" customHeight="1" hidden="1">
      <c r="A98" s="102"/>
      <c r="B98" s="103"/>
      <c r="C98" s="105"/>
      <c r="D98" s="104"/>
      <c r="E98" s="104"/>
      <c r="F98" s="104"/>
      <c r="G98" s="108"/>
    </row>
    <row r="99" spans="1:7" ht="325.5" customHeight="1" hidden="1">
      <c r="A99" s="102"/>
      <c r="B99" s="103"/>
      <c r="C99" s="105"/>
      <c r="D99" s="104"/>
      <c r="E99" s="104"/>
      <c r="F99" s="104"/>
      <c r="G99" s="108"/>
    </row>
    <row r="100" spans="1:6" ht="107.25" customHeight="1">
      <c r="A100" s="75">
        <v>41031000</v>
      </c>
      <c r="B100" s="79" t="s">
        <v>47</v>
      </c>
      <c r="C100" s="65">
        <f>D100</f>
        <v>271100</v>
      </c>
      <c r="D100" s="77">
        <v>271100</v>
      </c>
      <c r="E100" s="77"/>
      <c r="F100" s="77"/>
    </row>
    <row r="101" spans="1:6" ht="96.75" customHeight="1" hidden="1">
      <c r="A101" s="75">
        <v>41031900</v>
      </c>
      <c r="B101" s="79" t="s">
        <v>4</v>
      </c>
      <c r="C101" s="79"/>
      <c r="D101" s="77"/>
      <c r="E101" s="77"/>
      <c r="F101" s="77"/>
    </row>
    <row r="102" spans="1:6" ht="198" customHeight="1" hidden="1">
      <c r="A102" s="75">
        <v>41032200</v>
      </c>
      <c r="B102" s="79" t="s">
        <v>36</v>
      </c>
      <c r="C102" s="79"/>
      <c r="D102" s="77"/>
      <c r="E102" s="77"/>
      <c r="F102" s="77"/>
    </row>
    <row r="103" spans="1:6" ht="150" customHeight="1" hidden="1">
      <c r="A103" s="75">
        <v>41032300</v>
      </c>
      <c r="B103" s="79" t="s">
        <v>5</v>
      </c>
      <c r="C103" s="79"/>
      <c r="D103" s="77"/>
      <c r="E103" s="77"/>
      <c r="F103" s="77"/>
    </row>
    <row r="104" spans="1:6" ht="118.5" customHeight="1" hidden="1">
      <c r="A104" s="75">
        <v>41033400</v>
      </c>
      <c r="B104" s="80" t="s">
        <v>55</v>
      </c>
      <c r="C104" s="80"/>
      <c r="D104" s="77"/>
      <c r="E104" s="77"/>
      <c r="F104" s="77"/>
    </row>
    <row r="105" spans="1:6" ht="195.75" customHeight="1" hidden="1">
      <c r="A105" s="62">
        <v>41034200</v>
      </c>
      <c r="B105" s="81" t="s">
        <v>70</v>
      </c>
      <c r="C105" s="81"/>
      <c r="D105" s="77"/>
      <c r="E105" s="77"/>
      <c r="F105" s="77"/>
    </row>
    <row r="106" spans="1:6" ht="202.5" customHeight="1" hidden="1">
      <c r="A106" s="75">
        <v>41034300</v>
      </c>
      <c r="B106" s="79" t="s">
        <v>56</v>
      </c>
      <c r="C106" s="79"/>
      <c r="D106" s="77"/>
      <c r="E106" s="77"/>
      <c r="F106" s="77"/>
    </row>
    <row r="107" spans="1:6" ht="76.5" customHeight="1" hidden="1">
      <c r="A107" s="75">
        <v>41034500</v>
      </c>
      <c r="B107" s="79" t="s">
        <v>85</v>
      </c>
      <c r="C107" s="79"/>
      <c r="D107" s="77"/>
      <c r="E107" s="77"/>
      <c r="F107" s="55"/>
    </row>
    <row r="108" spans="1:6" ht="116.25" customHeight="1" hidden="1">
      <c r="A108" s="75">
        <v>41034800</v>
      </c>
      <c r="B108" s="79" t="s">
        <v>88</v>
      </c>
      <c r="C108" s="79"/>
      <c r="D108" s="77"/>
      <c r="E108" s="77"/>
      <c r="F108" s="55"/>
    </row>
    <row r="109" spans="1:10" s="25" customFormat="1" ht="63.75" customHeight="1">
      <c r="A109" s="82">
        <v>41033900</v>
      </c>
      <c r="B109" s="70" t="s">
        <v>109</v>
      </c>
      <c r="C109" s="65">
        <f>D109</f>
        <v>227221700</v>
      </c>
      <c r="D109" s="77">
        <v>227221700</v>
      </c>
      <c r="E109" s="77"/>
      <c r="F109" s="55"/>
      <c r="J109" s="40"/>
    </row>
    <row r="110" spans="1:6" ht="61.5" customHeight="1">
      <c r="A110" s="75">
        <v>41034200</v>
      </c>
      <c r="B110" s="79" t="s">
        <v>108</v>
      </c>
      <c r="C110" s="65">
        <f>D110</f>
        <v>207925500</v>
      </c>
      <c r="D110" s="77">
        <v>207925500</v>
      </c>
      <c r="E110" s="77"/>
      <c r="F110" s="55"/>
    </row>
    <row r="111" spans="1:10" s="10" customFormat="1" ht="39.75" customHeight="1">
      <c r="A111" s="48">
        <v>41035000</v>
      </c>
      <c r="B111" s="71" t="s">
        <v>32</v>
      </c>
      <c r="C111" s="64">
        <f>D111</f>
        <v>900000</v>
      </c>
      <c r="D111" s="51">
        <f>D113</f>
        <v>900000</v>
      </c>
      <c r="E111" s="74"/>
      <c r="F111" s="51"/>
      <c r="J111" s="19"/>
    </row>
    <row r="112" spans="1:10" s="10" customFormat="1" ht="39.75" customHeight="1">
      <c r="A112" s="48"/>
      <c r="B112" s="71" t="s">
        <v>165</v>
      </c>
      <c r="C112" s="64"/>
      <c r="D112" s="51"/>
      <c r="E112" s="74"/>
      <c r="F112" s="51"/>
      <c r="J112" s="19"/>
    </row>
    <row r="113" spans="1:6" ht="60" customHeight="1">
      <c r="A113" s="4"/>
      <c r="B113" s="79" t="s">
        <v>166</v>
      </c>
      <c r="C113" s="65">
        <f>D113</f>
        <v>900000</v>
      </c>
      <c r="D113" s="55">
        <v>900000</v>
      </c>
      <c r="E113" s="55"/>
      <c r="F113" s="77"/>
    </row>
    <row r="114" spans="1:6" ht="157.5" customHeight="1" hidden="1">
      <c r="A114" s="4"/>
      <c r="B114" s="99" t="s">
        <v>35</v>
      </c>
      <c r="C114" s="65">
        <f aca="true" t="shared" si="5" ref="C114:C137">D114</f>
        <v>0</v>
      </c>
      <c r="D114" s="55"/>
      <c r="E114" s="55"/>
      <c r="F114" s="77"/>
    </row>
    <row r="115" spans="1:6" ht="99.75" customHeight="1" hidden="1">
      <c r="A115" s="4"/>
      <c r="B115" s="99" t="s">
        <v>15</v>
      </c>
      <c r="C115" s="65">
        <f t="shared" si="5"/>
        <v>0</v>
      </c>
      <c r="D115" s="55"/>
      <c r="E115" s="55"/>
      <c r="F115" s="77"/>
    </row>
    <row r="116" spans="1:6" ht="105" customHeight="1" hidden="1">
      <c r="A116" s="4"/>
      <c r="B116" s="99" t="s">
        <v>34</v>
      </c>
      <c r="C116" s="65">
        <f t="shared" si="5"/>
        <v>0</v>
      </c>
      <c r="D116" s="55"/>
      <c r="E116" s="55"/>
      <c r="F116" s="77"/>
    </row>
    <row r="117" spans="1:6" ht="69" customHeight="1" hidden="1">
      <c r="A117" s="4"/>
      <c r="B117" s="99" t="s">
        <v>0</v>
      </c>
      <c r="C117" s="65">
        <f t="shared" si="5"/>
        <v>0</v>
      </c>
      <c r="D117" s="55"/>
      <c r="E117" s="55"/>
      <c r="F117" s="77"/>
    </row>
    <row r="118" spans="1:6" ht="77.25" customHeight="1" hidden="1">
      <c r="A118" s="4"/>
      <c r="B118" s="99" t="s">
        <v>7</v>
      </c>
      <c r="C118" s="65">
        <f t="shared" si="5"/>
        <v>0</v>
      </c>
      <c r="D118" s="55"/>
      <c r="E118" s="55"/>
      <c r="F118" s="77"/>
    </row>
    <row r="119" spans="1:6" ht="53.25" customHeight="1" hidden="1">
      <c r="A119" s="4"/>
      <c r="B119" s="99" t="s">
        <v>84</v>
      </c>
      <c r="C119" s="65">
        <f t="shared" si="5"/>
        <v>0</v>
      </c>
      <c r="D119" s="55"/>
      <c r="E119" s="55"/>
      <c r="F119" s="77"/>
    </row>
    <row r="120" spans="1:10" s="18" customFormat="1" ht="108.75" customHeight="1" hidden="1">
      <c r="A120" s="4"/>
      <c r="B120" s="99" t="s">
        <v>83</v>
      </c>
      <c r="C120" s="65">
        <f t="shared" si="5"/>
        <v>0</v>
      </c>
      <c r="D120" s="77"/>
      <c r="E120" s="55"/>
      <c r="F120" s="77"/>
      <c r="J120" s="39"/>
    </row>
    <row r="121" spans="1:6" ht="57" customHeight="1" hidden="1">
      <c r="A121" s="4"/>
      <c r="B121" s="99" t="s">
        <v>49</v>
      </c>
      <c r="C121" s="65">
        <f t="shared" si="5"/>
        <v>0</v>
      </c>
      <c r="D121" s="77"/>
      <c r="E121" s="55"/>
      <c r="F121" s="77"/>
    </row>
    <row r="122" spans="1:6" ht="67.5" customHeight="1" hidden="1">
      <c r="A122" s="4"/>
      <c r="B122" s="99" t="s">
        <v>90</v>
      </c>
      <c r="C122" s="65">
        <f t="shared" si="5"/>
        <v>0</v>
      </c>
      <c r="D122" s="55"/>
      <c r="E122" s="55"/>
      <c r="F122" s="77"/>
    </row>
    <row r="123" spans="1:6" ht="58.5" customHeight="1" hidden="1">
      <c r="A123" s="4"/>
      <c r="B123" s="99" t="s">
        <v>53</v>
      </c>
      <c r="C123" s="65">
        <f t="shared" si="5"/>
        <v>0</v>
      </c>
      <c r="D123" s="55"/>
      <c r="E123" s="55"/>
      <c r="F123" s="77"/>
    </row>
    <row r="124" spans="1:6" ht="51.75" customHeight="1" hidden="1">
      <c r="A124" s="4"/>
      <c r="B124" s="99" t="s">
        <v>54</v>
      </c>
      <c r="C124" s="65">
        <f t="shared" si="5"/>
        <v>0</v>
      </c>
      <c r="D124" s="55"/>
      <c r="E124" s="55"/>
      <c r="F124" s="77"/>
    </row>
    <row r="125" spans="1:6" ht="79.5" customHeight="1" hidden="1">
      <c r="A125" s="4"/>
      <c r="B125" s="99" t="s">
        <v>89</v>
      </c>
      <c r="C125" s="65">
        <f t="shared" si="5"/>
        <v>0</v>
      </c>
      <c r="D125" s="77"/>
      <c r="E125" s="55"/>
      <c r="F125" s="77"/>
    </row>
    <row r="126" spans="1:6" ht="75.75" customHeight="1" hidden="1">
      <c r="A126" s="4"/>
      <c r="B126" s="99" t="s">
        <v>91</v>
      </c>
      <c r="C126" s="65">
        <f t="shared" si="5"/>
        <v>0</v>
      </c>
      <c r="D126" s="55"/>
      <c r="E126" s="55"/>
      <c r="F126" s="77"/>
    </row>
    <row r="127" spans="1:6" ht="57" customHeight="1" hidden="1">
      <c r="A127" s="4"/>
      <c r="B127" s="99" t="s">
        <v>86</v>
      </c>
      <c r="C127" s="65">
        <f t="shared" si="5"/>
        <v>0</v>
      </c>
      <c r="D127" s="55"/>
      <c r="E127" s="55"/>
      <c r="F127" s="77"/>
    </row>
    <row r="128" spans="1:6" ht="100.5" customHeight="1" hidden="1">
      <c r="A128" s="4"/>
      <c r="B128" s="99" t="s">
        <v>2</v>
      </c>
      <c r="C128" s="65">
        <f t="shared" si="5"/>
        <v>0</v>
      </c>
      <c r="D128" s="77"/>
      <c r="E128" s="55"/>
      <c r="F128" s="77"/>
    </row>
    <row r="129" spans="1:6" ht="33.75" customHeight="1" hidden="1">
      <c r="A129" s="4"/>
      <c r="B129" s="99" t="s">
        <v>3</v>
      </c>
      <c r="C129" s="65">
        <f t="shared" si="5"/>
        <v>0</v>
      </c>
      <c r="D129" s="77"/>
      <c r="E129" s="55"/>
      <c r="F129" s="77"/>
    </row>
    <row r="130" spans="1:6" ht="45" customHeight="1" hidden="1">
      <c r="A130" s="4"/>
      <c r="B130" s="99" t="s">
        <v>37</v>
      </c>
      <c r="C130" s="65">
        <f t="shared" si="5"/>
        <v>0</v>
      </c>
      <c r="D130" s="77"/>
      <c r="E130" s="55"/>
      <c r="F130" s="77"/>
    </row>
    <row r="131" spans="1:6" ht="62.25" customHeight="1" hidden="1">
      <c r="A131" s="4"/>
      <c r="B131" s="99" t="s">
        <v>9</v>
      </c>
      <c r="C131" s="65">
        <f t="shared" si="5"/>
        <v>0</v>
      </c>
      <c r="D131" s="77"/>
      <c r="E131" s="55"/>
      <c r="F131" s="77"/>
    </row>
    <row r="132" spans="1:6" ht="101.25" customHeight="1" hidden="1">
      <c r="A132" s="4"/>
      <c r="B132" s="99" t="s">
        <v>10</v>
      </c>
      <c r="C132" s="65">
        <f t="shared" si="5"/>
        <v>0</v>
      </c>
      <c r="D132" s="77"/>
      <c r="E132" s="55"/>
      <c r="F132" s="77"/>
    </row>
    <row r="133" spans="1:6" ht="57" customHeight="1" hidden="1">
      <c r="A133" s="4"/>
      <c r="B133" s="99" t="s">
        <v>72</v>
      </c>
      <c r="C133" s="65">
        <f t="shared" si="5"/>
        <v>0</v>
      </c>
      <c r="D133" s="77"/>
      <c r="E133" s="55"/>
      <c r="F133" s="77"/>
    </row>
    <row r="134" spans="1:6" ht="30" customHeight="1" hidden="1">
      <c r="A134" s="4"/>
      <c r="B134" s="99" t="s">
        <v>73</v>
      </c>
      <c r="C134" s="65">
        <f t="shared" si="5"/>
        <v>0</v>
      </c>
      <c r="D134" s="77"/>
      <c r="E134" s="55"/>
      <c r="F134" s="77"/>
    </row>
    <row r="135" spans="1:6" ht="30" customHeight="1" hidden="1">
      <c r="A135" s="4"/>
      <c r="B135" s="99" t="s">
        <v>1</v>
      </c>
      <c r="C135" s="65">
        <f t="shared" si="5"/>
        <v>0</v>
      </c>
      <c r="D135" s="77"/>
      <c r="E135" s="55"/>
      <c r="F135" s="77"/>
    </row>
    <row r="136" spans="1:10" s="18" customFormat="1" ht="54.75" customHeight="1" hidden="1">
      <c r="A136" s="4"/>
      <c r="B136" s="99" t="s">
        <v>86</v>
      </c>
      <c r="C136" s="65">
        <f t="shared" si="5"/>
        <v>0</v>
      </c>
      <c r="D136" s="77"/>
      <c r="E136" s="77"/>
      <c r="F136" s="77"/>
      <c r="J136" s="39"/>
    </row>
    <row r="137" spans="1:10" s="18" customFormat="1" ht="84.75" customHeight="1">
      <c r="A137" s="4"/>
      <c r="B137" s="79" t="s">
        <v>164</v>
      </c>
      <c r="C137" s="65">
        <f t="shared" si="5"/>
        <v>1057321</v>
      </c>
      <c r="D137" s="77">
        <v>1057321</v>
      </c>
      <c r="E137" s="77"/>
      <c r="F137" s="77"/>
      <c r="J137" s="39"/>
    </row>
    <row r="138" spans="1:6" ht="216" customHeight="1">
      <c r="A138" s="1">
        <v>41035800</v>
      </c>
      <c r="B138" s="83" t="s">
        <v>160</v>
      </c>
      <c r="C138" s="65">
        <f>D138</f>
        <v>7929056</v>
      </c>
      <c r="D138" s="55">
        <v>7929056</v>
      </c>
      <c r="E138" s="77"/>
      <c r="F138" s="77"/>
    </row>
    <row r="139" spans="1:6" ht="228.75" customHeight="1" hidden="1">
      <c r="A139" s="1">
        <v>41037600</v>
      </c>
      <c r="B139" s="79" t="s">
        <v>8</v>
      </c>
      <c r="C139" s="79"/>
      <c r="D139" s="77"/>
      <c r="E139" s="77"/>
      <c r="F139" s="77"/>
    </row>
    <row r="140" spans="1:6" ht="120" customHeight="1" hidden="1">
      <c r="A140" s="1">
        <v>41038000</v>
      </c>
      <c r="B140" s="79" t="s">
        <v>11</v>
      </c>
      <c r="C140" s="79"/>
      <c r="D140" s="77"/>
      <c r="E140" s="77"/>
      <c r="F140" s="77"/>
    </row>
    <row r="141" spans="1:6" ht="238.5" customHeight="1" hidden="1">
      <c r="A141" s="1">
        <v>41036600</v>
      </c>
      <c r="B141" s="76" t="s">
        <v>74</v>
      </c>
      <c r="C141" s="94"/>
      <c r="D141" s="77"/>
      <c r="E141" s="77"/>
      <c r="F141" s="77"/>
    </row>
    <row r="142" spans="1:8" ht="52.5" customHeight="1">
      <c r="A142" s="84"/>
      <c r="B142" s="85" t="s">
        <v>98</v>
      </c>
      <c r="C142" s="46">
        <f>D142+E142</f>
        <v>1127308218</v>
      </c>
      <c r="D142" s="46">
        <f>D10+D52+D77</f>
        <v>1010397800</v>
      </c>
      <c r="E142" s="46">
        <f>E10+E52+E77</f>
        <v>116910418</v>
      </c>
      <c r="F142" s="46">
        <f>F52+F77</f>
        <v>67000000</v>
      </c>
      <c r="G142" s="20">
        <f>D142-1000770000</f>
        <v>9627800</v>
      </c>
      <c r="H142" s="20">
        <f>G142+250000</f>
        <v>9877800</v>
      </c>
    </row>
    <row r="143" spans="1:8" ht="50.25" customHeight="1">
      <c r="A143" s="84"/>
      <c r="B143" s="85" t="s">
        <v>13</v>
      </c>
      <c r="C143" s="46">
        <f>D143+E143</f>
        <v>2120060795</v>
      </c>
      <c r="D143" s="47">
        <f>D88+D142</f>
        <v>2003150377</v>
      </c>
      <c r="E143" s="47">
        <f>E142</f>
        <v>116910418</v>
      </c>
      <c r="F143" s="47">
        <f>F142</f>
        <v>67000000</v>
      </c>
      <c r="G143" s="20">
        <f>C143-2110182995</f>
        <v>9877800</v>
      </c>
      <c r="H143" s="2" t="s">
        <v>162</v>
      </c>
    </row>
    <row r="144" spans="1:10" s="28" customFormat="1" ht="32.25" customHeight="1">
      <c r="A144" s="26"/>
      <c r="B144" s="27" t="s">
        <v>111</v>
      </c>
      <c r="C144" s="43"/>
      <c r="D144" s="43"/>
      <c r="E144" s="43"/>
      <c r="F144" s="43"/>
      <c r="J144" s="31"/>
    </row>
    <row r="145" spans="1:10" s="28" customFormat="1" ht="55.5" customHeight="1">
      <c r="A145" s="88" t="s">
        <v>112</v>
      </c>
      <c r="B145" s="89" t="s">
        <v>113</v>
      </c>
      <c r="C145" s="87">
        <f>D145+E145</f>
        <v>86218014</v>
      </c>
      <c r="D145" s="87">
        <f>84502300+800000</f>
        <v>85302300</v>
      </c>
      <c r="E145" s="87">
        <v>915714</v>
      </c>
      <c r="F145" s="42"/>
      <c r="J145" s="31"/>
    </row>
    <row r="146" spans="1:10" s="28" customFormat="1" ht="27" customHeight="1">
      <c r="A146" s="88" t="s">
        <v>114</v>
      </c>
      <c r="B146" s="89" t="s">
        <v>115</v>
      </c>
      <c r="C146" s="87">
        <f aca="true" t="shared" si="6" ref="C146:C160">D146+E146</f>
        <v>580394156</v>
      </c>
      <c r="D146" s="87">
        <f>530120156+1997600+6841400</f>
        <v>538959156</v>
      </c>
      <c r="E146" s="87">
        <f>41145000+290000</f>
        <v>41435000</v>
      </c>
      <c r="F146" s="42"/>
      <c r="J146" s="31"/>
    </row>
    <row r="147" spans="1:10" s="28" customFormat="1" ht="29.25" customHeight="1">
      <c r="A147" s="88" t="s">
        <v>116</v>
      </c>
      <c r="B147" s="89" t="s">
        <v>117</v>
      </c>
      <c r="C147" s="87">
        <f t="shared" si="6"/>
        <v>375840044</v>
      </c>
      <c r="D147" s="87">
        <v>357191100</v>
      </c>
      <c r="E147" s="87">
        <v>18648944</v>
      </c>
      <c r="F147" s="42"/>
      <c r="J147" s="31"/>
    </row>
    <row r="148" spans="1:10" s="28" customFormat="1" ht="31.5" customHeight="1">
      <c r="A148" s="88" t="s">
        <v>118</v>
      </c>
      <c r="B148" s="89" t="s">
        <v>119</v>
      </c>
      <c r="C148" s="87">
        <f t="shared" si="6"/>
        <v>582242360</v>
      </c>
      <c r="D148" s="87">
        <f>580802700+140000</f>
        <v>580942700</v>
      </c>
      <c r="E148" s="87">
        <v>1299660</v>
      </c>
      <c r="F148" s="42"/>
      <c r="J148" s="31"/>
    </row>
    <row r="149" spans="1:10" s="28" customFormat="1" ht="31.5" customHeight="1">
      <c r="A149" s="90">
        <v>100000</v>
      </c>
      <c r="B149" s="89" t="s">
        <v>120</v>
      </c>
      <c r="C149" s="87">
        <f t="shared" si="6"/>
        <v>132072700</v>
      </c>
      <c r="D149" s="87">
        <f>109240000+3587700</f>
        <v>112827700</v>
      </c>
      <c r="E149" s="87">
        <v>19245000</v>
      </c>
      <c r="F149" s="42"/>
      <c r="J149" s="31"/>
    </row>
    <row r="150" spans="1:10" s="28" customFormat="1" ht="27" customHeight="1">
      <c r="A150" s="90">
        <v>110000</v>
      </c>
      <c r="B150" s="89" t="s">
        <v>121</v>
      </c>
      <c r="C150" s="87">
        <f t="shared" si="6"/>
        <v>51540100</v>
      </c>
      <c r="D150" s="87">
        <f>48039500+1220500</f>
        <v>49260000</v>
      </c>
      <c r="E150" s="87">
        <f>2166100+114000</f>
        <v>2280100</v>
      </c>
      <c r="F150" s="42"/>
      <c r="J150" s="31"/>
    </row>
    <row r="151" spans="1:10" s="28" customFormat="1" ht="28.5" customHeight="1">
      <c r="A151" s="90">
        <v>120000</v>
      </c>
      <c r="B151" s="89" t="s">
        <v>122</v>
      </c>
      <c r="C151" s="87">
        <f t="shared" si="6"/>
        <v>850000</v>
      </c>
      <c r="D151" s="87">
        <v>400000</v>
      </c>
      <c r="E151" s="87">
        <v>450000</v>
      </c>
      <c r="F151" s="42"/>
      <c r="J151" s="31"/>
    </row>
    <row r="152" spans="1:10" s="28" customFormat="1" ht="27.75" customHeight="1">
      <c r="A152" s="90">
        <v>130000</v>
      </c>
      <c r="B152" s="89" t="s">
        <v>123</v>
      </c>
      <c r="C152" s="87">
        <f t="shared" si="6"/>
        <v>25281000</v>
      </c>
      <c r="D152" s="87">
        <v>25177000</v>
      </c>
      <c r="E152" s="87">
        <v>104000</v>
      </c>
      <c r="F152" s="42"/>
      <c r="J152" s="31"/>
    </row>
    <row r="153" spans="1:10" s="28" customFormat="1" ht="25.5" customHeight="1">
      <c r="A153" s="90">
        <v>150000</v>
      </c>
      <c r="B153" s="89" t="s">
        <v>124</v>
      </c>
      <c r="C153" s="87">
        <f t="shared" si="6"/>
        <v>20960000</v>
      </c>
      <c r="D153" s="87"/>
      <c r="E153" s="87">
        <v>20960000</v>
      </c>
      <c r="F153" s="87">
        <v>67000000</v>
      </c>
      <c r="J153" s="31"/>
    </row>
    <row r="154" spans="1:10" s="28" customFormat="1" ht="28.5" customHeight="1">
      <c r="A154" s="90">
        <v>160000</v>
      </c>
      <c r="B154" s="89" t="s">
        <v>125</v>
      </c>
      <c r="C154" s="87">
        <f t="shared" si="6"/>
        <v>1640000</v>
      </c>
      <c r="D154" s="87">
        <v>1550000</v>
      </c>
      <c r="E154" s="87">
        <v>90000</v>
      </c>
      <c r="F154" s="42"/>
      <c r="J154" s="31"/>
    </row>
    <row r="155" spans="1:10" s="28" customFormat="1" ht="27.75" customHeight="1">
      <c r="A155" s="90">
        <v>170000</v>
      </c>
      <c r="B155" s="89" t="s">
        <v>126</v>
      </c>
      <c r="C155" s="87">
        <f t="shared" si="6"/>
        <v>81247000</v>
      </c>
      <c r="D155" s="87">
        <v>79800000</v>
      </c>
      <c r="E155" s="87">
        <f>15000+1432000</f>
        <v>1447000</v>
      </c>
      <c r="F155" s="42"/>
      <c r="J155" s="31"/>
    </row>
    <row r="156" spans="1:12" s="28" customFormat="1" ht="29.25" customHeight="1">
      <c r="A156" s="90">
        <v>180000</v>
      </c>
      <c r="B156" s="89" t="s">
        <v>127</v>
      </c>
      <c r="C156" s="87">
        <f t="shared" si="6"/>
        <v>80335000</v>
      </c>
      <c r="D156" s="87">
        <v>295000</v>
      </c>
      <c r="E156" s="87">
        <v>80040000</v>
      </c>
      <c r="F156" s="42"/>
      <c r="J156" s="31"/>
      <c r="L156" s="31"/>
    </row>
    <row r="157" spans="1:10" s="28" customFormat="1" ht="22.5" customHeight="1">
      <c r="A157" s="90">
        <v>210000</v>
      </c>
      <c r="B157" s="89" t="s">
        <v>128</v>
      </c>
      <c r="C157" s="87">
        <f t="shared" si="6"/>
        <v>200000</v>
      </c>
      <c r="D157" s="87">
        <v>200000</v>
      </c>
      <c r="E157" s="87"/>
      <c r="F157" s="42"/>
      <c r="J157" s="31"/>
    </row>
    <row r="158" spans="1:10" s="28" customFormat="1" ht="26.25" customHeight="1" hidden="1">
      <c r="A158" s="90">
        <v>200000</v>
      </c>
      <c r="B158" s="89" t="s">
        <v>142</v>
      </c>
      <c r="C158" s="87"/>
      <c r="D158" s="87"/>
      <c r="E158" s="87"/>
      <c r="F158" s="42"/>
      <c r="J158" s="31"/>
    </row>
    <row r="159" spans="1:10" s="28" customFormat="1" ht="28.5" customHeight="1">
      <c r="A159" s="90">
        <v>240000</v>
      </c>
      <c r="B159" s="89" t="s">
        <v>129</v>
      </c>
      <c r="C159" s="87">
        <f t="shared" si="6"/>
        <v>7920000</v>
      </c>
      <c r="D159" s="87"/>
      <c r="E159" s="87">
        <v>7920000</v>
      </c>
      <c r="F159" s="42"/>
      <c r="J159" s="31"/>
    </row>
    <row r="160" spans="1:10" s="28" customFormat="1" ht="39.75" customHeight="1">
      <c r="A160" s="90">
        <v>250000</v>
      </c>
      <c r="B160" s="89" t="s">
        <v>130</v>
      </c>
      <c r="C160" s="87">
        <f t="shared" si="6"/>
        <v>93320421</v>
      </c>
      <c r="D160" s="87">
        <f>33024421+296000</f>
        <v>33320421</v>
      </c>
      <c r="E160" s="87">
        <v>60000000</v>
      </c>
      <c r="F160" s="42"/>
      <c r="J160" s="31"/>
    </row>
    <row r="161" spans="1:10" s="28" customFormat="1" ht="38.25" customHeight="1">
      <c r="A161" s="95"/>
      <c r="B161" s="96" t="s">
        <v>131</v>
      </c>
      <c r="C161" s="97">
        <f>D161+E161</f>
        <v>2120060795</v>
      </c>
      <c r="D161" s="97">
        <f>D145+D146+D147+D148+D149+D150+D151+D152+D153+D154+D155+D156+D157+D159+D160+D158</f>
        <v>1865225377</v>
      </c>
      <c r="E161" s="97">
        <f>E145+E146+E147+E148+E149+E150+E151+E152+E153+E154+E155+E156+E157+E159+E160+E158</f>
        <v>254835418</v>
      </c>
      <c r="F161" s="97">
        <f>F145+F146+F147+F148+F149+F150+F151+F152+F153+F154+F155+F156+F157+F159+F160+F158</f>
        <v>67000000</v>
      </c>
      <c r="G161" s="31"/>
      <c r="H161" s="31"/>
      <c r="J161" s="31"/>
    </row>
    <row r="162" spans="1:6" ht="50.25" customHeight="1">
      <c r="A162" s="16"/>
      <c r="B162" s="3"/>
      <c r="C162" s="3"/>
      <c r="D162" s="17"/>
      <c r="E162" s="17"/>
      <c r="F162" s="17"/>
    </row>
    <row r="163" spans="1:10" s="9" customFormat="1" ht="114.75" customHeight="1">
      <c r="A163" s="101" t="s">
        <v>143</v>
      </c>
      <c r="B163" s="101"/>
      <c r="C163" s="21"/>
      <c r="D163" s="106" t="s">
        <v>144</v>
      </c>
      <c r="E163" s="106"/>
      <c r="F163" s="106"/>
      <c r="J163" s="41"/>
    </row>
  </sheetData>
  <sheetProtection/>
  <mergeCells count="19">
    <mergeCell ref="G96:G99"/>
    <mergeCell ref="E96:E99"/>
    <mergeCell ref="F96:F99"/>
    <mergeCell ref="A5:F5"/>
    <mergeCell ref="A7:A8"/>
    <mergeCell ref="B7:B8"/>
    <mergeCell ref="D1:F1"/>
    <mergeCell ref="D2:F2"/>
    <mergeCell ref="D3:F3"/>
    <mergeCell ref="D4:F4"/>
    <mergeCell ref="E7:F7"/>
    <mergeCell ref="C7:C8"/>
    <mergeCell ref="D7:D8"/>
    <mergeCell ref="A163:B163"/>
    <mergeCell ref="A96:A99"/>
    <mergeCell ref="B96:B99"/>
    <mergeCell ref="D96:D99"/>
    <mergeCell ref="C96:C99"/>
    <mergeCell ref="D163:F163"/>
  </mergeCells>
  <printOptions horizontalCentered="1"/>
  <pageMargins left="1.1811023622047245" right="0.15748031496062992" top="0.1968503937007874" bottom="0.1968503937007874" header="0.31496062992125984" footer="0.3937007874015748"/>
  <pageSetup fitToHeight="0" horizontalDpi="600" verticalDpi="600" orientation="portrait" paperSize="9" scale="42" r:id="rId1"/>
  <rowBreaks count="2" manualBreakCount="2">
    <brk id="57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2016-12-20T06:54:55Z</cp:lastPrinted>
  <dcterms:created xsi:type="dcterms:W3CDTF">2002-03-05T06:38:42Z</dcterms:created>
  <dcterms:modified xsi:type="dcterms:W3CDTF">2016-12-20T06:55:53Z</dcterms:modified>
  <cp:category/>
  <cp:version/>
  <cp:contentType/>
  <cp:contentStatus/>
</cp:coreProperties>
</file>