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216" windowWidth="10980" windowHeight="10272" activeTab="0"/>
  </bookViews>
  <sheets>
    <sheet name="Лист1" sheetId="1" r:id="rId1"/>
  </sheets>
  <definedNames>
    <definedName name="_xlnm.Print_Area" localSheetId="0">'Лист1'!$A$1:$H$200</definedName>
  </definedNames>
  <calcPr fullCalcOnLoad="1"/>
</workbook>
</file>

<file path=xl/sharedStrings.xml><?xml version="1.0" encoding="utf-8"?>
<sst xmlns="http://schemas.openxmlformats.org/spreadsheetml/2006/main" count="689" uniqueCount="460">
  <si>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</si>
  <si>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</si>
  <si>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</si>
  <si>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</si>
  <si>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</si>
  <si>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</si>
  <si>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</si>
  <si>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</si>
  <si>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</si>
  <si>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</si>
  <si>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</si>
  <si>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120100</t>
  </si>
  <si>
    <t>Телебачення і радіомовлення</t>
  </si>
  <si>
    <t>0117212</t>
  </si>
  <si>
    <t>120201</t>
  </si>
  <si>
    <t>Періодичні видання (газети та журнали)</t>
  </si>
  <si>
    <t>0118600</t>
  </si>
  <si>
    <t>0133</t>
  </si>
  <si>
    <t>250404</t>
  </si>
  <si>
    <t>Інші видатки</t>
  </si>
  <si>
    <t>0300000</t>
  </si>
  <si>
    <t>0320000</t>
  </si>
  <si>
    <t>0323240</t>
  </si>
  <si>
    <t>1050</t>
  </si>
  <si>
    <t>090501</t>
  </si>
  <si>
    <t>Організація та проведення громадських робіт</t>
  </si>
  <si>
    <t>0326060</t>
  </si>
  <si>
    <t>0620</t>
  </si>
  <si>
    <t>100203</t>
  </si>
  <si>
    <t>Благоустрій міст, сіл, селищ</t>
  </si>
  <si>
    <t>0328600</t>
  </si>
  <si>
    <t>0330000</t>
  </si>
  <si>
    <t>0333240</t>
  </si>
  <si>
    <t>0336060</t>
  </si>
  <si>
    <t>0338600</t>
  </si>
  <si>
    <t>0340000</t>
  </si>
  <si>
    <t>0343240</t>
  </si>
  <si>
    <t>0346060</t>
  </si>
  <si>
    <t>0348600</t>
  </si>
  <si>
    <t>1000000</t>
  </si>
  <si>
    <t>Департамент з гуманітарних питань  міської ради</t>
  </si>
  <si>
    <t>1010000</t>
  </si>
  <si>
    <t>1011010</t>
  </si>
  <si>
    <t>0910</t>
  </si>
  <si>
    <t>070101</t>
  </si>
  <si>
    <t>Дошкільні заклади освіти</t>
  </si>
  <si>
    <t>1011020</t>
  </si>
  <si>
    <t>0921</t>
  </si>
  <si>
    <t>070201</t>
  </si>
  <si>
    <t>Загальноосвітні школи (в т. ч. школа-дитячий садок, інтернат при школі), спеціалізовані школи, ліцеї, гімназії, колегіуми</t>
  </si>
  <si>
    <t>1011040</t>
  </si>
  <si>
    <t>0922</t>
  </si>
  <si>
    <t>070301</t>
  </si>
  <si>
    <t>Загальноосвітні школи-інтернати, загальноосвітні санаторні школи-інтернати</t>
  </si>
  <si>
    <t>1011090</t>
  </si>
  <si>
    <t>0960</t>
  </si>
  <si>
    <t>070401</t>
  </si>
  <si>
    <t>Позашкільні заклади освіти, заходи із позашкільної роботи з дітьми</t>
  </si>
  <si>
    <t>1011170</t>
  </si>
  <si>
    <t>0990</t>
  </si>
  <si>
    <t>070802</t>
  </si>
  <si>
    <t>Методична робота, інші заходи у сфері народної освіти</t>
  </si>
  <si>
    <t>1013140</t>
  </si>
  <si>
    <t>1040</t>
  </si>
  <si>
    <t>091103</t>
  </si>
  <si>
    <t>Соціальні програми і заходи державних органів у справах молоді</t>
  </si>
  <si>
    <t>1013160</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</si>
  <si>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</si>
  <si>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</si>
  <si>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</si>
  <si>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091106</t>
  </si>
  <si>
    <t>1014030</t>
  </si>
  <si>
    <t>0822</t>
  </si>
  <si>
    <t>110103</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</si>
  <si>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</si>
  <si>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</si>
  <si>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</si>
  <si>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</si>
  <si>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</si>
  <si>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130102</t>
  </si>
  <si>
    <t>Проведення навчально-тренувальних зборів і змагань</t>
  </si>
  <si>
    <t>1015012</t>
  </si>
  <si>
    <t>130106</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</si>
  <si>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</si>
  <si>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</si>
  <si>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</si>
  <si>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</si>
  <si>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130107</t>
  </si>
  <si>
    <t>Утримання та навчально-тренувальна робота дитячо-юнацьких спортивних шкіл</t>
  </si>
  <si>
    <t>1015023</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</si>
  <si>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</si>
  <si>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</si>
  <si>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</si>
  <si>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130110</t>
  </si>
  <si>
    <t>Фінансова підтримка спортивних споруд</t>
  </si>
  <si>
    <t>1015030</t>
  </si>
  <si>
    <t>Фінансова підтримка фізкультурно-спортивного руху</t>
  </si>
  <si>
    <t>1015033</t>
  </si>
  <si>
    <t>130204</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</si>
  <si>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</si>
  <si>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</si>
  <si>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</si>
  <si>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</si>
  <si>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130104</t>
  </si>
  <si>
    <t>Видатки на утримання центрів з інвалідного спорту і реабілітаційних шкіл</t>
  </si>
  <si>
    <t>1015042</t>
  </si>
  <si>
    <t>130105</t>
  </si>
  <si>
    <t>Проведення навчально-тренувальних зборів і змагань та заходів з інвалідного спорту</t>
  </si>
  <si>
    <t>1015060</t>
  </si>
  <si>
    <t>130115</t>
  </si>
  <si>
    <t>Центри `Спорт для всіх` та заходи з фізичної культури</t>
  </si>
  <si>
    <t>1015100</t>
  </si>
  <si>
    <t>130112</t>
  </si>
  <si>
    <t>1016330</t>
  </si>
  <si>
    <t>150110</t>
  </si>
  <si>
    <t>Проведення невідкладних відновлювальних робіт, будівництво та реконструкція загальноосвітніх навчальних закладів</t>
  </si>
  <si>
    <t>1017470</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</si>
  <si>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</si>
  <si>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</si>
  <si>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</si>
  <si>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1019110</t>
  </si>
  <si>
    <t>0511</t>
  </si>
  <si>
    <t>240601</t>
  </si>
  <si>
    <t>Охорона та раціональне використання природних ресурсів</t>
  </si>
  <si>
    <t>1400000</t>
  </si>
  <si>
    <t>1410000</t>
  </si>
  <si>
    <t>1412010</t>
  </si>
  <si>
    <t>0731</t>
  </si>
  <si>
    <t>080101</t>
  </si>
  <si>
    <t>Лікарні</t>
  </si>
  <si>
    <t>1412030</t>
  </si>
  <si>
    <t>0732</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</si>
  <si>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</si>
  <si>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</si>
  <si>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1412140</t>
  </si>
  <si>
    <t>0722</t>
  </si>
  <si>
    <t>080500</t>
  </si>
  <si>
    <t>Загальні і спеціалізовані стоматологічні поліклініки</t>
  </si>
  <si>
    <t>1412180</t>
  </si>
  <si>
    <t>0726</t>
  </si>
  <si>
    <t>080800</t>
  </si>
  <si>
    <t>Центри первинної медичної (медико-санітарної) допомоги</t>
  </si>
  <si>
    <t>0763</t>
  </si>
  <si>
    <t>1412220</t>
  </si>
  <si>
    <t>081002</t>
  </si>
  <si>
    <t>Інші заходи по охороні здоров`я</t>
  </si>
  <si>
    <t>1413030</t>
  </si>
  <si>
    <t>1413031</t>
  </si>
  <si>
    <t>1030</t>
  </si>
  <si>
    <t>090203</t>
  </si>
  <si>
    <t>1413035</t>
  </si>
  <si>
    <t>1070</t>
  </si>
  <si>
    <t>170102</t>
  </si>
  <si>
    <t>Компенсаційні виплати на пільговий проїзд автомобільним транспортом окремим категоріям громадян</t>
  </si>
  <si>
    <t>1413037</t>
  </si>
  <si>
    <t>170302</t>
  </si>
  <si>
    <t>Компенсаційні виплати за пільговий проїзд окремих категорій громадян на залізничному транспорті</t>
  </si>
  <si>
    <t>1413038</t>
  </si>
  <si>
    <t>170602</t>
  </si>
  <si>
    <t>Компенсаційні виплати на пільговий проїзд електротранспортом окремим категоріям громадян</t>
  </si>
  <si>
    <t>1413130</t>
  </si>
  <si>
    <t>1413132</t>
  </si>
  <si>
    <t>091102</t>
  </si>
  <si>
    <t>Програми і заходи центрів соціальних служб для сім`ї, дітей та молоді</t>
  </si>
  <si>
    <t>1413134</t>
  </si>
  <si>
    <t>091107</t>
  </si>
  <si>
    <t>Соціальні програми і заходи державних органів у справах сім`ї</t>
  </si>
  <si>
    <t>1413160</t>
  </si>
  <si>
    <t>1413200</t>
  </si>
  <si>
    <t>091209</t>
  </si>
  <si>
    <t>Фінансова підтримка громадських організацій інвалідів і ветеранів</t>
  </si>
  <si>
    <t>1413300</t>
  </si>
  <si>
    <t>1090</t>
  </si>
  <si>
    <t>091214</t>
  </si>
  <si>
    <t>Інші установи та заклади</t>
  </si>
  <si>
    <t>1413400</t>
  </si>
  <si>
    <t>090412</t>
  </si>
  <si>
    <t>Інші видатки на соціальний захист населення</t>
  </si>
  <si>
    <t>1416310</t>
  </si>
  <si>
    <t>150101</t>
  </si>
  <si>
    <t>Капітальні вкладення</t>
  </si>
  <si>
    <t>1418600</t>
  </si>
  <si>
    <t>1500000</t>
  </si>
  <si>
    <t>Орган з питань праці та соціального захисту населення</t>
  </si>
  <si>
    <t>1520000</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</si>
  <si>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</si>
  <si>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</si>
  <si>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</si>
  <si>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1523104</t>
  </si>
  <si>
    <t>1020</t>
  </si>
  <si>
    <t>091204</t>
  </si>
  <si>
    <t>Територіальні центри соціального обслуговування (надання соціальних послуг)</t>
  </si>
  <si>
    <t>1523180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</si>
  <si>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</si>
  <si>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1523181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</si>
  <si>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</si>
  <si>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</si>
  <si>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1523190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</si>
  <si>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</si>
  <si>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</si>
  <si>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1523200</t>
  </si>
  <si>
    <t>Соціальний захист ветеранів війни та праці</t>
  </si>
  <si>
    <t>1523202</t>
  </si>
  <si>
    <t>1523400</t>
  </si>
  <si>
    <t>1526310</t>
  </si>
  <si>
    <t>1530000</t>
  </si>
  <si>
    <t>1533100</t>
  </si>
  <si>
    <t>1533104</t>
  </si>
  <si>
    <t>1533180</t>
  </si>
  <si>
    <t>1533181</t>
  </si>
  <si>
    <t>1533190</t>
  </si>
  <si>
    <t>1533200</t>
  </si>
  <si>
    <t>1533202</t>
  </si>
  <si>
    <t>1533400</t>
  </si>
  <si>
    <t>1540000</t>
  </si>
  <si>
    <t>1543100</t>
  </si>
  <si>
    <t>1543104</t>
  </si>
  <si>
    <t>1543180</t>
  </si>
  <si>
    <t>1543181</t>
  </si>
  <si>
    <t>1543190</t>
  </si>
  <si>
    <t>1543200</t>
  </si>
  <si>
    <t>1543202</t>
  </si>
  <si>
    <t>1543400</t>
  </si>
  <si>
    <t>2000000</t>
  </si>
  <si>
    <t>Орган у справах дітей</t>
  </si>
  <si>
    <t>2010000</t>
  </si>
  <si>
    <t>2013110</t>
  </si>
  <si>
    <t>Заклади і заходи з питань дітей та їх соціального захисту</t>
  </si>
  <si>
    <t>2013111</t>
  </si>
  <si>
    <t>090700</t>
  </si>
  <si>
    <t>Утримання закладів, що надають соціальні послуги дітям, які опинились в складних життєвих обставинах</t>
  </si>
  <si>
    <t>2013112</t>
  </si>
  <si>
    <t>090802</t>
  </si>
  <si>
    <t>Інші програми соціального захисту дітей</t>
  </si>
  <si>
    <t>2013500</t>
  </si>
  <si>
    <t>2020000</t>
  </si>
  <si>
    <t>Служба у справах дітей  адміністрації Південного району</t>
  </si>
  <si>
    <t>2023110</t>
  </si>
  <si>
    <t>2023112</t>
  </si>
  <si>
    <t>2030000</t>
  </si>
  <si>
    <t>Служба у справах дітей адміністрації Дніпровського району</t>
  </si>
  <si>
    <t>2033110</t>
  </si>
  <si>
    <t>2033112</t>
  </si>
  <si>
    <t>2040000</t>
  </si>
  <si>
    <t>Служба у справах дітей адміністрації Заводського району</t>
  </si>
  <si>
    <t>2043110</t>
  </si>
  <si>
    <t>2043112</t>
  </si>
  <si>
    <t>3100000</t>
  </si>
  <si>
    <t>Орган з питань реклами</t>
  </si>
  <si>
    <t>3110000</t>
  </si>
  <si>
    <t>Відділ реклами міської ради</t>
  </si>
  <si>
    <t>3118600</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</si>
  <si>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</si>
  <si>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</si>
  <si>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</si>
  <si>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</si>
  <si>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</si>
  <si>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</si>
  <si>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180404</t>
  </si>
  <si>
    <t>Підтримка малого і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</si>
  <si>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</si>
  <si>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</si>
  <si>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</si>
  <si>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</si>
  <si>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</si>
  <si>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</si>
  <si>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160101</t>
  </si>
  <si>
    <t>Землеустрій</t>
  </si>
  <si>
    <t>4518600</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</si>
  <si>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</si>
  <si>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</si>
  <si>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</si>
  <si>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</si>
  <si>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</si>
  <si>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</si>
  <si>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</si>
  <si>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100101</t>
  </si>
  <si>
    <t>Житлово-експлуатаційне господарство</t>
  </si>
  <si>
    <t>4716020</t>
  </si>
  <si>
    <t>Капітальний ремонт об`єктів житлового господарства</t>
  </si>
  <si>
    <t>4716021</t>
  </si>
  <si>
    <t>100102</t>
  </si>
  <si>
    <t>Капітальний ремонт житлового фонду місцевих органів влади</t>
  </si>
  <si>
    <t>4716050</t>
  </si>
  <si>
    <t>Фінансова підтримка об`єктів комунального господарства</t>
  </si>
  <si>
    <t>4716051</t>
  </si>
  <si>
    <t>100201</t>
  </si>
  <si>
    <t>Теплові мережі</t>
  </si>
  <si>
    <t>4716060</t>
  </si>
  <si>
    <t>4716130</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</si>
  <si>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</si>
  <si>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</si>
  <si>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4716310</t>
  </si>
  <si>
    <t>4716350</t>
  </si>
  <si>
    <t>150112</t>
  </si>
  <si>
    <t>Проведення невідкладних відновлювальних робіт, будівництво та реконструкція позашкільних навчальних закладів</t>
  </si>
  <si>
    <t>4716650</t>
  </si>
  <si>
    <t>0456</t>
  </si>
  <si>
    <t>170703</t>
  </si>
  <si>
    <t>Видатки на проведення робіт, пов`язаних із будівництвом, реконструкцією, ремонтом та утриманням автомобільних доріг</t>
  </si>
  <si>
    <t>4717470</t>
  </si>
  <si>
    <t>4718600</t>
  </si>
  <si>
    <t>4718800</t>
  </si>
  <si>
    <t>0180</t>
  </si>
  <si>
    <t>250380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</si>
  <si>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</si>
  <si>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</si>
  <si>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</si>
  <si>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</si>
  <si>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</si>
  <si>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</si>
  <si>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</si>
  <si>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150202</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</si>
  <si>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</si>
  <si>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</si>
  <si>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</si>
  <si>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</si>
  <si>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</si>
  <si>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</si>
  <si>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</si>
  <si>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</si>
  <si>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</si>
  <si>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</si>
  <si>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</si>
  <si>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240602</t>
  </si>
  <si>
    <t>Утилізація відходів</t>
  </si>
  <si>
    <t>6019130</t>
  </si>
  <si>
    <t>0513</t>
  </si>
  <si>
    <t>240603</t>
  </si>
  <si>
    <t>Ліквідація іншого забруднення навколишнього природного середовища</t>
  </si>
  <si>
    <t>6019140</t>
  </si>
  <si>
    <t>0540</t>
  </si>
  <si>
    <t>240604</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</si>
  <si>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</si>
  <si>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</si>
  <si>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</si>
  <si>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</si>
  <si>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</si>
  <si>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</si>
  <si>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</si>
  <si>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170603</t>
  </si>
  <si>
    <t>Інші заходи у сфері електротранспорту</t>
  </si>
  <si>
    <t>6516700</t>
  </si>
  <si>
    <t>0460</t>
  </si>
  <si>
    <t>171000</t>
  </si>
  <si>
    <t>Діяльність і послуги, не віднесені до інших категорій</t>
  </si>
  <si>
    <t>6516800</t>
  </si>
  <si>
    <t>0451</t>
  </si>
  <si>
    <t>170103</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</si>
  <si>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</si>
  <si>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</si>
  <si>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</si>
  <si>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</si>
  <si>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</si>
  <si>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</si>
  <si>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</si>
  <si>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</si>
  <si>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210105</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</si>
  <si>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</si>
  <si>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</si>
  <si>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</si>
  <si>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</si>
  <si>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</si>
  <si>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</si>
  <si>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</si>
  <si>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180107</t>
  </si>
  <si>
    <t>Фінансування енергозберігаючих заходів</t>
  </si>
  <si>
    <t>Департамент фінансів міської ради</t>
  </si>
  <si>
    <t>7600000</t>
  </si>
  <si>
    <t>7610000</t>
  </si>
  <si>
    <t>7618010</t>
  </si>
  <si>
    <t>250102</t>
  </si>
  <si>
    <t>Резервний фонд</t>
  </si>
  <si>
    <t>7618600</t>
  </si>
  <si>
    <t xml:space="preserve"> </t>
  </si>
  <si>
    <t>СЕКРЕТАР МІСЬКОЇ РАДИ</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</si>
  <si>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</si>
  <si>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</si>
  <si>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</si>
  <si>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</si>
  <si>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</si>
  <si>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</si>
  <si>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</si>
  <si>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</si>
  <si>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</si>
  <si>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</si>
  <si>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</si>
  <si>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</si>
  <si>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Програма соціально-економічного та культурного розвитку міста на 2017 рік</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</si>
  <si>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</si>
  <si>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</si>
  <si>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</si>
  <si>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</si>
  <si>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</si>
  <si>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</si>
  <si>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1523100</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</si>
  <si>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</si>
  <si>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</si>
  <si>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</si>
  <si>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</si>
  <si>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</si>
  <si>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Програма розвитку житлового господарства м.Дніпродзержинська на 2016-20205 роки (від 27.11.2009 №818-44/V зі змінами)</t>
  </si>
  <si>
    <t>Про затвердження Програми благоустрою м.Дніпродзержинська на 2015-2019 роки, рішення міської ради від  26.12.2014 №1182-58/VI (зі змінами)</t>
  </si>
  <si>
    <t>Програма розвитку житлового господарства м.Дніпродзержинська на 2016-2020 роки (від 27.11.2009 №818-44/V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</si>
  <si>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</si>
  <si>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</si>
  <si>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</si>
  <si>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Програми благоустрою м.Дніпродзержинська на 2015-2019 роки  (від 26.12.2014 №1182-58/VI)</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</si>
  <si>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(від 30.11.2012 № 610-29/VI зі змінами)</t>
  </si>
  <si>
    <t xml:space="preserve">Про затвердження Програми розвитку  комунального підприємства «Кіноконцертний зал «МИР» </t>
  </si>
  <si>
    <t>Про затвердження Екологічної програми міста Дніпродзержинськ на 2016–2020 роки, рішення міської ради від  25.12.2015 №25-03/VІІ (зі змінами)</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</si>
  <si>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</si>
  <si>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</si>
  <si>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Програма розвитку комунального підприємства "Дніпродзержинське комунальне автотранспортне підприємство 042802" на 2016-2019 роки, рішення міської ради від 25.12.2015 №28-03/VII(зі змінами)</t>
  </si>
  <si>
    <t>Про затвердження Програми розвитку та утримання комунального підприємства Кам"янської міської ради «Інформаційні системи» на 2017–2020 роки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</si>
  <si>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</si>
  <si>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 xml:space="preserve">Про затвердження Програми розвитку земельних відносин </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</si>
  <si>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</si>
  <si>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t>
  </si>
  <si>
    <t>Про затвердження Програми розвитку комунального підприємства Кам"янської міської ради "Екосервіс" на 2016-2017 рік", рішення міської ради від 30.09.2016 №364-10/VII</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</si>
  <si>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</si>
  <si>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</si>
  <si>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</si>
  <si>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</si>
  <si>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 xml:space="preserve">Програма соціально-економічного та культурного розвитку міста на 2017 рік </t>
  </si>
  <si>
    <t xml:space="preserve">Програма соціально-економічного та культурного розвитку міста на 2017рік </t>
  </si>
  <si>
    <t>Про затвердження програми підтримки сімей з території південних та східних областей України, рішення міської ради від 27.06.14 № 1079-51/УІ (зі змінами)</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</si>
  <si>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</si>
  <si>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</si>
  <si>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затвердження програми енергоефективності та зменшення споживання енергетичних ресурсів у м.Кам"янському на 2017рік</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</si>
  <si>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</si>
  <si>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</si>
  <si>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Разом загальний та спеціальний фонди</t>
  </si>
  <si>
    <t>Додаток № 6</t>
  </si>
  <si>
    <t>Код ТПКВКМБ /
ТКВКБМС³</t>
  </si>
  <si>
    <r>
      <t>Код програмної класифікації видатків та кредитування місцевих бюджетів</t>
    </r>
    <r>
      <rPr>
        <sz val="10"/>
        <rFont val="Arial"/>
        <family val="2"/>
      </rPr>
      <t>²</t>
    </r>
  </si>
  <si>
    <r>
      <t>Код ФКВКБ</t>
    </r>
    <r>
      <rPr>
        <sz val="5"/>
        <rFont val="Times New Roman"/>
        <family val="1"/>
      </rPr>
      <t>4</t>
    </r>
  </si>
  <si>
    <t>Фінансовий орган (в частині міжбюджетних трансфертів, резервного фонду)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</si>
  <si>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</si>
  <si>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</si>
  <si>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</si>
  <si>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</si>
  <si>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</si>
  <si>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Програма розвитку освіти м.Кам'янського на 2017-2020 роки</t>
  </si>
  <si>
    <r>
      <t>Перелік місцевих (регіональних) програм, які фінансуватимуться за рахунок коштів
 міського бюджету  у 2017 році</t>
    </r>
    <r>
      <rPr>
        <b/>
        <sz val="16"/>
        <rFont val="Arial"/>
        <family val="2"/>
      </rPr>
      <t>¹</t>
    </r>
  </si>
  <si>
    <t>до рішення  міської ради</t>
  </si>
  <si>
    <t>від________ №__________</t>
  </si>
  <si>
    <t>Про міський бюджет  на 2017 рік</t>
  </si>
  <si>
    <t>Про затвердження Програми підтримки та розвитку муніціпального телебачення ТРК "МІС"</t>
  </si>
  <si>
    <t xml:space="preserve">Про затвердження Програми діяльності та фінансової підтримки комунального підприемства "Редакція газети "Відомості" Дніпродзержинської міської ради" </t>
  </si>
  <si>
    <r>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t>
    </r>
    <r>
      <rPr>
        <sz val="11"/>
        <color indexed="10"/>
        <rFont val="Times New Roman"/>
        <family val="1"/>
      </rPr>
      <t xml:space="preserve"> </t>
    </r>
  </si>
  <si>
    <t>Орган з питань освіти і науки, молоді та спорту</t>
  </si>
  <si>
    <r>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t>
    </r>
    <r>
      <rPr>
        <sz val="12"/>
        <color indexed="10"/>
        <rFont val="Times New Roman"/>
        <family val="1"/>
      </rPr>
      <t xml:space="preserve"> </t>
    </r>
    <r>
      <rPr>
        <sz val="12"/>
        <rFont val="Times New Roman"/>
        <family val="1"/>
      </rPr>
      <t>допомоги</t>
    </r>
  </si>
  <si>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</si>
  <si>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</si>
  <si>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Цільової комплексної програми розвитку фізичної культури і спорту в м. Кам'янське</t>
  </si>
  <si>
    <t>Про затвердження Програми "Молодь Дніпродзержинська", рішення міської ради від 29.02.12 № 371-20/VI на 2012-2021 роки (зі змінами)</t>
  </si>
  <si>
    <t>Про затвердження Цільової комплексної програми розвитку фізичної культури і спорту в м. Кам'янське на 2012 - 2016 роки, рішення міської ради від 29.02.12 № 370-20/VI (зі змінами)</t>
  </si>
  <si>
    <t>Програма розвитку місцевого самоврядування у м.Кам'янському на 2017-2021 роки</t>
  </si>
  <si>
    <t>О.Ю.ЗАЛЕВСЬКИЙ</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</si>
</sst>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36">
    <font>
      <sz val="10"/>
      <name val="Arial Cyr"/>
      <family val="0"/>
    </font>
    <font>
      <sz val="8"/>
      <name val="Arial Cyr"/>
      <family val="0"/>
    </font>
    <font>
      <sz val="11"/>
      <name val="Times New Roman"/>
      <family val="1"/>
    </font>
    <font>
      <sz val="11"/>
      <color indexed="10"/>
      <name val="Times New Roman"/>
      <family val="1"/>
    </font>
    <font>
      <i/>
      <sz val="11"/>
      <color indexed="9"/>
      <name val="Times New Roman"/>
      <family val="1"/>
    </font>
    <font>
      <b/>
      <sz val="11"/>
      <name val="Times New Roman"/>
      <family val="1"/>
    </font>
    <font>
      <sz val="10"/>
      <color indexed="8"/>
      <name val="Arial"/>
      <family val="2"/>
    </font>
    <font>
      <sz val="12"/>
      <name val="Times New Roman"/>
      <family val="1"/>
    </font>
    <font>
      <b/>
      <sz val="12"/>
      <name val="Times New Roman"/>
      <family val="1"/>
    </font>
    <font>
      <b/>
      <sz val="11"/>
      <color indexed="10"/>
      <name val="Times New Roman"/>
      <family val="1"/>
    </font>
    <font>
      <sz val="16"/>
      <color indexed="10"/>
      <name val="Times New Roman"/>
      <family val="1"/>
    </font>
    <font>
      <b/>
      <sz val="16"/>
      <name val="Times New Roman"/>
      <family val="1"/>
    </font>
    <font>
      <sz val="10"/>
      <name val="Times New Roman"/>
      <family val="1"/>
    </font>
    <font>
      <sz val="10"/>
      <name val="Arial"/>
      <family val="2"/>
    </font>
    <font>
      <sz val="5"/>
      <name val="Times New Roman"/>
      <family val="1"/>
    </font>
    <font>
      <b/>
      <sz val="16"/>
      <name val="Arial"/>
      <family val="2"/>
    </font>
    <font>
      <sz val="16"/>
      <name val="Times New Roman"/>
      <family val="1"/>
    </font>
    <font>
      <sz val="12"/>
      <name val="Arial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6" fillId="0" borderId="0">
      <alignment vertical="top"/>
      <protection/>
    </xf>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4" fontId="3" fillId="0" borderId="0" xfId="0" applyNumberFormat="1" applyFont="1" applyBorder="1" applyAlignment="1">
      <alignment/>
    </xf>
    <xf numFmtId="4" fontId="3" fillId="0" borderId="0" xfId="0" applyNumberFormat="1" applyFont="1" applyBorder="1" applyAlignment="1">
      <alignment vertical="center"/>
    </xf>
    <xf numFmtId="0" fontId="4" fillId="0" borderId="0" xfId="0" applyFont="1" applyFill="1" applyAlignment="1">
      <alignment horizontal="right"/>
    </xf>
    <xf numFmtId="180"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3" fontId="5" fillId="4" borderId="10" xfId="0" applyNumberFormat="1" applyFont="1" applyFill="1" applyBorder="1" applyAlignment="1">
      <alignment vertical="center" wrapText="1"/>
    </xf>
    <xf numFmtId="3" fontId="2" fillId="0" borderId="0" xfId="0" applyNumberFormat="1" applyFont="1" applyAlignment="1">
      <alignment vertical="center"/>
    </xf>
    <xf numFmtId="3" fontId="5" fillId="22"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3" fontId="2" fillId="0" borderId="10" xfId="0" applyNumberFormat="1" applyFont="1" applyBorder="1" applyAlignment="1">
      <alignment vertical="center" wrapText="1"/>
    </xf>
    <xf numFmtId="3" fontId="5" fillId="0" borderId="0" xfId="0" applyNumberFormat="1" applyFont="1" applyAlignment="1">
      <alignment vertical="center"/>
    </xf>
    <xf numFmtId="4" fontId="5" fillId="0" borderId="10"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3" fontId="5" fillId="0" borderId="0" xfId="0" applyNumberFormat="1" applyFont="1" applyBorder="1" applyAlignment="1">
      <alignmen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5" fillId="0" borderId="10" xfId="0" applyNumberFormat="1" applyFont="1" applyBorder="1" applyAlignment="1">
      <alignment horizontal="right"/>
    </xf>
    <xf numFmtId="4" fontId="2" fillId="0" borderId="10" xfId="0" applyNumberFormat="1" applyFont="1" applyBorder="1" applyAlignment="1">
      <alignment horizontal="right"/>
    </xf>
    <xf numFmtId="4" fontId="5"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4" fontId="5" fillId="0" borderId="0" xfId="0" applyNumberFormat="1" applyFont="1" applyBorder="1" applyAlignment="1">
      <alignment horizontal="right"/>
    </xf>
    <xf numFmtId="4" fontId="2" fillId="0" borderId="0" xfId="0" applyNumberFormat="1" applyFont="1" applyBorder="1" applyAlignment="1">
      <alignment horizontal="right"/>
    </xf>
    <xf numFmtId="4" fontId="2" fillId="0" borderId="10" xfId="0" applyNumberFormat="1" applyFont="1" applyBorder="1" applyAlignment="1">
      <alignment/>
    </xf>
    <xf numFmtId="0" fontId="2" fillId="0" borderId="0" xfId="0" applyFont="1" applyAlignment="1">
      <alignment horizontal="center" vertical="center"/>
    </xf>
    <xf numFmtId="2" fontId="2" fillId="4" borderId="10" xfId="0" applyNumberFormat="1" applyFont="1" applyFill="1" applyBorder="1" applyAlignment="1" quotePrefix="1">
      <alignment vertical="center" wrapText="1"/>
    </xf>
    <xf numFmtId="3" fontId="2" fillId="4" borderId="10" xfId="0" applyNumberFormat="1" applyFont="1" applyFill="1" applyBorder="1" applyAlignment="1">
      <alignment vertical="center" wrapText="1"/>
    </xf>
    <xf numFmtId="2" fontId="3" fillId="24" borderId="10" xfId="0" applyNumberFormat="1" applyFont="1" applyFill="1" applyBorder="1" applyAlignment="1">
      <alignment vertical="center" wrapText="1"/>
    </xf>
    <xf numFmtId="3" fontId="2" fillId="24" borderId="10" xfId="0" applyNumberFormat="1" applyFont="1" applyFill="1" applyBorder="1" applyAlignment="1">
      <alignment vertical="center" wrapText="1"/>
    </xf>
    <xf numFmtId="2" fontId="2" fillId="22" borderId="10" xfId="0" applyNumberFormat="1" applyFont="1" applyFill="1" applyBorder="1" applyAlignment="1" quotePrefix="1">
      <alignment vertical="center" wrapText="1"/>
    </xf>
    <xf numFmtId="3" fontId="2" fillId="22" borderId="10" xfId="0" applyNumberFormat="1" applyFont="1" applyFill="1" applyBorder="1" applyAlignment="1">
      <alignment vertical="center" wrapText="1"/>
    </xf>
    <xf numFmtId="2" fontId="2" fillId="24" borderId="10" xfId="0" applyNumberFormat="1" applyFont="1" applyFill="1" applyBorder="1" applyAlignment="1" quotePrefix="1">
      <alignment vertical="center" wrapText="1"/>
    </xf>
    <xf numFmtId="3" fontId="7" fillId="0" borderId="10" xfId="0" applyNumberFormat="1" applyFont="1" applyFill="1" applyBorder="1" applyAlignment="1" applyProtection="1">
      <alignment horizontal="center" vertical="center" wrapText="1"/>
      <protection/>
    </xf>
    <xf numFmtId="3" fontId="7"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0" fontId="2" fillId="4" borderId="10" xfId="0" applyFont="1" applyFill="1" applyBorder="1" applyAlignment="1" quotePrefix="1">
      <alignment horizontal="center" vertical="center" wrapText="1"/>
    </xf>
    <xf numFmtId="0" fontId="2" fillId="4" borderId="10" xfId="0" applyFont="1" applyFill="1" applyBorder="1" applyAlignment="1">
      <alignment horizontal="center" vertical="center" wrapText="1"/>
    </xf>
    <xf numFmtId="2" fontId="2" fillId="4" borderId="10" xfId="0" applyNumberFormat="1" applyFont="1" applyFill="1" applyBorder="1" applyAlignment="1">
      <alignment horizontal="center" vertical="center" wrapText="1"/>
    </xf>
    <xf numFmtId="0" fontId="2" fillId="24" borderId="10" xfId="0" applyFont="1" applyFill="1" applyBorder="1" applyAlignment="1" quotePrefix="1">
      <alignment horizontal="center" vertical="center" wrapText="1"/>
    </xf>
    <xf numFmtId="2" fontId="2" fillId="24" borderId="10" xfId="0" applyNumberFormat="1" applyFont="1" applyFill="1" applyBorder="1" applyAlignment="1">
      <alignment horizontal="center" vertical="center" wrapText="1"/>
    </xf>
    <xf numFmtId="0" fontId="2" fillId="22" borderId="10" xfId="0" applyFont="1" applyFill="1" applyBorder="1" applyAlignment="1" quotePrefix="1">
      <alignment horizontal="center" vertical="center" wrapText="1"/>
    </xf>
    <xf numFmtId="0" fontId="2" fillId="22" borderId="10" xfId="0" applyFont="1" applyFill="1" applyBorder="1" applyAlignment="1">
      <alignment horizontal="center" vertical="center" wrapText="1"/>
    </xf>
    <xf numFmtId="2" fontId="2" fillId="22" borderId="10" xfId="0" applyNumberFormat="1" applyFont="1" applyFill="1" applyBorder="1" applyAlignment="1">
      <alignment horizontal="center" vertical="center" wrapText="1"/>
    </xf>
    <xf numFmtId="0" fontId="2" fillId="0" borderId="0" xfId="0" applyFont="1" applyAlignment="1">
      <alignment horizontal="left" vertical="center"/>
    </xf>
    <xf numFmtId="3" fontId="2" fillId="22" borderId="0" xfId="0" applyNumberFormat="1" applyFont="1" applyFill="1" applyAlignment="1">
      <alignment vertical="center"/>
    </xf>
    <xf numFmtId="0" fontId="2" fillId="22" borderId="0" xfId="0" applyFont="1" applyFill="1" applyAlignment="1">
      <alignment vertical="center"/>
    </xf>
    <xf numFmtId="3" fontId="7" fillId="0" borderId="10" xfId="0" applyNumberFormat="1" applyFont="1" applyFill="1" applyBorder="1" applyAlignment="1">
      <alignment horizontal="center" vertical="center" wrapText="1"/>
    </xf>
    <xf numFmtId="3" fontId="7" fillId="25"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85" fontId="7" fillId="0" borderId="10" xfId="48" applyNumberFormat="1" applyFont="1" applyFill="1" applyBorder="1" applyAlignment="1">
      <alignment horizontal="center" vertical="top" wrapText="1"/>
      <protection/>
    </xf>
    <xf numFmtId="4" fontId="7" fillId="0" borderId="10" xfId="0" applyNumberFormat="1" applyFont="1" applyFill="1" applyBorder="1" applyAlignment="1" applyProtection="1">
      <alignment horizontal="center" vertical="center" wrapText="1"/>
      <protection/>
    </xf>
    <xf numFmtId="2" fontId="7" fillId="0" borderId="10" xfId="0" applyNumberFormat="1" applyFont="1" applyFill="1" applyBorder="1" applyAlignment="1">
      <alignment horizontal="center" vertical="center" wrapText="1"/>
    </xf>
    <xf numFmtId="4" fontId="7" fillId="0" borderId="11" xfId="48" applyNumberFormat="1" applyFont="1" applyFill="1" applyBorder="1" applyAlignment="1">
      <alignment horizontal="center" vertical="center" wrapText="1"/>
      <protection/>
    </xf>
    <xf numFmtId="4" fontId="7" fillId="0" borderId="11" xfId="48" applyNumberFormat="1" applyFont="1" applyFill="1" applyBorder="1" applyAlignment="1">
      <alignment horizontal="right" vertical="center" wrapText="1"/>
      <protection/>
    </xf>
    <xf numFmtId="3" fontId="8" fillId="0" borderId="10" xfId="48" applyNumberFormat="1" applyFont="1" applyFill="1" applyBorder="1" applyAlignment="1">
      <alignment horizontal="center" vertical="center" wrapText="1"/>
      <protection/>
    </xf>
    <xf numFmtId="3" fontId="7" fillId="0" borderId="11" xfId="0" applyNumberFormat="1" applyFont="1" applyFill="1" applyBorder="1" applyAlignment="1" applyProtection="1">
      <alignment horizontal="center" vertical="center" wrapText="1"/>
      <protection/>
    </xf>
    <xf numFmtId="3" fontId="5" fillId="24" borderId="10" xfId="0" applyNumberFormat="1" applyFont="1" applyFill="1" applyBorder="1" applyAlignment="1">
      <alignment vertical="center" wrapText="1"/>
    </xf>
    <xf numFmtId="3" fontId="7" fillId="0" borderId="11" xfId="48" applyNumberFormat="1" applyFont="1" applyFill="1" applyBorder="1" applyAlignment="1">
      <alignment vertical="center" wrapText="1"/>
      <protection/>
    </xf>
    <xf numFmtId="0" fontId="3" fillId="0" borderId="0" xfId="0" applyFont="1" applyAlignment="1">
      <alignment vertical="center"/>
    </xf>
    <xf numFmtId="3" fontId="2" fillId="0" borderId="10"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3" fontId="2" fillId="0" borderId="10" xfId="0" applyNumberFormat="1" applyFont="1" applyBorder="1" applyAlignment="1">
      <alignment horizontal="center" vertical="center"/>
    </xf>
    <xf numFmtId="0" fontId="12" fillId="0" borderId="0" xfId="0" applyFont="1" applyFill="1" applyBorder="1" applyAlignment="1">
      <alignment horizontal="center" vertical="center" wrapText="1"/>
    </xf>
    <xf numFmtId="0" fontId="2" fillId="24" borderId="0" xfId="0" applyFont="1" applyFill="1" applyBorder="1" applyAlignment="1">
      <alignment horizontal="center" vertical="center" wrapText="1"/>
    </xf>
    <xf numFmtId="3" fontId="5" fillId="4" borderId="0" xfId="0" applyNumberFormat="1" applyFont="1" applyFill="1" applyBorder="1" applyAlignment="1">
      <alignment vertical="center" wrapText="1"/>
    </xf>
    <xf numFmtId="3" fontId="5" fillId="24" borderId="0" xfId="0" applyNumberFormat="1" applyFont="1" applyFill="1" applyBorder="1" applyAlignment="1">
      <alignment vertical="center" wrapText="1"/>
    </xf>
    <xf numFmtId="3" fontId="5" fillId="22" borderId="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2" fillId="24" borderId="0" xfId="0" applyNumberFormat="1" applyFont="1" applyFill="1" applyBorder="1" applyAlignment="1">
      <alignment vertical="center" wrapText="1"/>
    </xf>
    <xf numFmtId="4" fontId="5" fillId="0" borderId="0" xfId="0" applyNumberFormat="1" applyFont="1" applyBorder="1" applyAlignment="1">
      <alignment horizontal="right" vertical="center" wrapText="1"/>
    </xf>
    <xf numFmtId="4" fontId="5" fillId="0" borderId="0" xfId="0" applyNumberFormat="1" applyFont="1" applyFill="1" applyBorder="1" applyAlignment="1">
      <alignment horizontal="right"/>
    </xf>
    <xf numFmtId="4" fontId="2" fillId="0" borderId="12" xfId="0" applyNumberFormat="1" applyFont="1" applyBorder="1" applyAlignment="1">
      <alignment/>
    </xf>
    <xf numFmtId="0" fontId="3" fillId="0" borderId="0" xfId="0" applyFont="1" applyBorder="1" applyAlignment="1">
      <alignment vertical="center"/>
    </xf>
    <xf numFmtId="0" fontId="10"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3" fontId="5" fillId="0" borderId="0" xfId="0" applyNumberFormat="1" applyFont="1" applyBorder="1" applyAlignment="1">
      <alignment vertical="center"/>
    </xf>
    <xf numFmtId="0" fontId="2" fillId="0" borderId="0" xfId="0" applyFont="1" applyBorder="1" applyAlignment="1">
      <alignment vertical="center"/>
    </xf>
    <xf numFmtId="1" fontId="2" fillId="0" borderId="10" xfId="0" applyNumberFormat="1" applyFont="1" applyBorder="1" applyAlignment="1">
      <alignment horizontal="center" vertical="center"/>
    </xf>
    <xf numFmtId="0" fontId="5" fillId="0" borderId="0" xfId="0" applyFont="1" applyAlignment="1">
      <alignment vertical="center"/>
    </xf>
    <xf numFmtId="2" fontId="2" fillId="4" borderId="10" xfId="0" applyNumberFormat="1" applyFont="1" applyFill="1" applyBorder="1" applyAlignment="1" quotePrefix="1">
      <alignment horizontal="left" vertical="center" wrapText="1"/>
    </xf>
    <xf numFmtId="0" fontId="2" fillId="0" borderId="10" xfId="0" applyFont="1" applyBorder="1" applyAlignment="1">
      <alignment horizontal="left" vertical="center" wrapText="1"/>
    </xf>
    <xf numFmtId="2" fontId="2" fillId="22" borderId="10" xfId="0" applyNumberFormat="1" applyFont="1" applyFill="1" applyBorder="1" applyAlignment="1" quotePrefix="1">
      <alignment horizontal="left" vertical="center" wrapText="1"/>
    </xf>
    <xf numFmtId="2" fontId="2" fillId="0" borderId="10" xfId="0" applyNumberFormat="1" applyFont="1" applyBorder="1" applyAlignment="1">
      <alignment horizontal="left" vertical="center" wrapText="1"/>
    </xf>
    <xf numFmtId="2" fontId="5" fillId="24" borderId="10" xfId="0" applyNumberFormat="1" applyFont="1" applyFill="1" applyBorder="1" applyAlignment="1" quotePrefix="1">
      <alignment horizontal="left" vertical="center" wrapText="1"/>
    </xf>
    <xf numFmtId="2" fontId="5" fillId="24" borderId="10" xfId="0" applyNumberFormat="1" applyFont="1" applyFill="1" applyBorder="1" applyAlignment="1">
      <alignment horizontal="left" vertical="center" wrapText="1"/>
    </xf>
    <xf numFmtId="0" fontId="2" fillId="0" borderId="0" xfId="0" applyFont="1" applyAlignment="1">
      <alignment horizontal="left"/>
    </xf>
    <xf numFmtId="0" fontId="7" fillId="4" borderId="10" xfId="0" applyFont="1" applyFill="1" applyBorder="1" applyAlignment="1" quotePrefix="1">
      <alignment horizontal="center" vertical="center" wrapText="1"/>
    </xf>
    <xf numFmtId="0" fontId="7" fillId="4" borderId="10" xfId="0" applyFont="1" applyFill="1" applyBorder="1" applyAlignment="1">
      <alignment horizontal="center" vertical="center" wrapText="1"/>
    </xf>
    <xf numFmtId="2" fontId="7" fillId="4" borderId="10" xfId="0" applyNumberFormat="1" applyFont="1" applyFill="1" applyBorder="1" applyAlignment="1">
      <alignment horizontal="center" vertical="center" wrapText="1"/>
    </xf>
    <xf numFmtId="2" fontId="7" fillId="4" borderId="10" xfId="0" applyNumberFormat="1" applyFont="1" applyFill="1" applyBorder="1" applyAlignment="1">
      <alignment horizontal="left" vertical="center" wrapText="1"/>
    </xf>
    <xf numFmtId="2" fontId="7" fillId="4" borderId="10" xfId="0" applyNumberFormat="1" applyFont="1" applyFill="1" applyBorder="1" applyAlignment="1">
      <alignment vertical="center" wrapText="1"/>
    </xf>
    <xf numFmtId="3" fontId="7" fillId="4" borderId="10" xfId="0" applyNumberFormat="1" applyFont="1" applyFill="1" applyBorder="1" applyAlignment="1">
      <alignment vertical="center" wrapText="1"/>
    </xf>
    <xf numFmtId="3" fontId="8" fillId="4" borderId="10" xfId="0" applyNumberFormat="1" applyFont="1" applyFill="1" applyBorder="1" applyAlignment="1">
      <alignment vertical="center" wrapText="1"/>
    </xf>
    <xf numFmtId="0" fontId="7" fillId="0" borderId="10" xfId="0"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2" fontId="7" fillId="0" borderId="10" xfId="0" applyNumberFormat="1" applyFont="1" applyBorder="1" applyAlignment="1">
      <alignment horizontal="left" vertical="center" wrapText="1"/>
    </xf>
    <xf numFmtId="2" fontId="7" fillId="0" borderId="10" xfId="0" applyNumberFormat="1" applyFont="1" applyBorder="1" applyAlignment="1">
      <alignment vertical="center" wrapText="1"/>
    </xf>
    <xf numFmtId="3" fontId="7" fillId="0" borderId="10" xfId="0" applyNumberFormat="1" applyFont="1" applyBorder="1" applyAlignment="1">
      <alignment vertical="center" wrapText="1"/>
    </xf>
    <xf numFmtId="3" fontId="7" fillId="0" borderId="10"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0" fontId="7" fillId="22" borderId="10" xfId="0" applyFont="1" applyFill="1" applyBorder="1" applyAlignment="1">
      <alignment horizontal="center" vertical="center" wrapText="1"/>
    </xf>
    <xf numFmtId="2" fontId="7" fillId="22" borderId="10" xfId="0" applyNumberFormat="1" applyFont="1" applyFill="1" applyBorder="1" applyAlignment="1">
      <alignment horizontal="center" vertical="center" wrapText="1"/>
    </xf>
    <xf numFmtId="2" fontId="7" fillId="22" borderId="10" xfId="0" applyNumberFormat="1" applyFont="1" applyFill="1" applyBorder="1" applyAlignment="1">
      <alignment horizontal="left" vertical="center" wrapText="1"/>
    </xf>
    <xf numFmtId="3" fontId="7" fillId="22" borderId="10" xfId="0" applyNumberFormat="1" applyFont="1" applyFill="1" applyBorder="1" applyAlignment="1">
      <alignment vertical="center" wrapText="1"/>
    </xf>
    <xf numFmtId="3" fontId="8" fillId="22" borderId="10" xfId="0" applyNumberFormat="1" applyFont="1" applyFill="1" applyBorder="1" applyAlignment="1">
      <alignment vertical="center" wrapText="1"/>
    </xf>
    <xf numFmtId="0" fontId="7" fillId="22" borderId="10" xfId="0" applyFont="1" applyFill="1" applyBorder="1" applyAlignment="1" quotePrefix="1">
      <alignment horizontal="center" vertical="center" wrapText="1"/>
    </xf>
    <xf numFmtId="2" fontId="7" fillId="22" borderId="10" xfId="0" applyNumberFormat="1" applyFont="1" applyFill="1" applyBorder="1" applyAlignment="1" quotePrefix="1">
      <alignment horizontal="left" vertical="center" wrapText="1"/>
    </xf>
    <xf numFmtId="3" fontId="7" fillId="24" borderId="10" xfId="0" applyNumberFormat="1" applyFont="1" applyFill="1" applyBorder="1" applyAlignment="1">
      <alignment vertical="center" wrapText="1"/>
    </xf>
    <xf numFmtId="2" fontId="7" fillId="22" borderId="10" xfId="0" applyNumberFormat="1" applyFont="1" applyFill="1" applyBorder="1" applyAlignment="1" quotePrefix="1">
      <alignment vertical="center" wrapText="1"/>
    </xf>
    <xf numFmtId="3" fontId="7" fillId="4" borderId="10" xfId="0" applyNumberFormat="1" applyFont="1" applyFill="1" applyBorder="1" applyAlignment="1">
      <alignment horizontal="center" vertical="center" wrapText="1"/>
    </xf>
    <xf numFmtId="0" fontId="7" fillId="24" borderId="10" xfId="0" applyFont="1" applyFill="1" applyBorder="1" applyAlignment="1" quotePrefix="1">
      <alignment horizontal="center" vertical="center" wrapText="1"/>
    </xf>
    <xf numFmtId="0" fontId="7" fillId="24" borderId="10" xfId="0" applyFont="1" applyFill="1" applyBorder="1" applyAlignment="1">
      <alignment horizontal="center" vertical="center" wrapText="1"/>
    </xf>
    <xf numFmtId="2" fontId="7" fillId="24" borderId="10" xfId="0" applyNumberFormat="1" applyFont="1" applyFill="1" applyBorder="1" applyAlignment="1">
      <alignment horizontal="center" vertical="center" wrapText="1"/>
    </xf>
    <xf numFmtId="2" fontId="8" fillId="24" borderId="10" xfId="0" applyNumberFormat="1" applyFont="1" applyFill="1" applyBorder="1" applyAlignment="1" quotePrefix="1">
      <alignment horizontal="left" vertical="center" wrapText="1"/>
    </xf>
    <xf numFmtId="2" fontId="7" fillId="24" borderId="10" xfId="0" applyNumberFormat="1" applyFont="1" applyFill="1" applyBorder="1" applyAlignment="1" quotePrefix="1">
      <alignment vertical="center" wrapText="1"/>
    </xf>
    <xf numFmtId="3" fontId="7" fillId="24" borderId="10" xfId="0" applyNumberFormat="1" applyFont="1" applyFill="1" applyBorder="1" applyAlignment="1">
      <alignment horizontal="center" vertical="center" wrapText="1"/>
    </xf>
    <xf numFmtId="3" fontId="8" fillId="24" borderId="10" xfId="0" applyNumberFormat="1" applyFont="1" applyFill="1" applyBorder="1" applyAlignment="1">
      <alignment vertical="center" wrapText="1"/>
    </xf>
    <xf numFmtId="2" fontId="7" fillId="22" borderId="10" xfId="0" applyNumberFormat="1" applyFont="1" applyFill="1" applyBorder="1" applyAlignment="1">
      <alignment vertical="center" wrapText="1"/>
    </xf>
    <xf numFmtId="2" fontId="7" fillId="4" borderId="10" xfId="0" applyNumberFormat="1" applyFont="1" applyFill="1" applyBorder="1" applyAlignment="1" quotePrefix="1">
      <alignment horizontal="left" vertical="center" wrapText="1"/>
    </xf>
    <xf numFmtId="2" fontId="7" fillId="4" borderId="10" xfId="0" applyNumberFormat="1" applyFont="1" applyFill="1" applyBorder="1" applyAlignment="1" quotePrefix="1">
      <alignment vertical="center" wrapText="1"/>
    </xf>
    <xf numFmtId="2" fontId="8" fillId="24" borderId="10" xfId="0" applyNumberFormat="1" applyFont="1" applyFill="1" applyBorder="1" applyAlignment="1">
      <alignment horizontal="left" vertical="center" wrapText="1"/>
    </xf>
    <xf numFmtId="2" fontId="7" fillId="24" borderId="10" xfId="0" applyNumberFormat="1" applyFont="1" applyFill="1" applyBorder="1" applyAlignment="1">
      <alignment vertical="center" wrapText="1"/>
    </xf>
    <xf numFmtId="2" fontId="7" fillId="22" borderId="10" xfId="0" applyNumberFormat="1" applyFont="1" applyFill="1" applyBorder="1" applyAlignment="1" quotePrefix="1">
      <alignment horizontal="center" vertical="center" wrapText="1"/>
    </xf>
    <xf numFmtId="1" fontId="7" fillId="0" borderId="10" xfId="0" applyNumberFormat="1" applyFont="1" applyBorder="1" applyAlignment="1" quotePrefix="1">
      <alignment horizontal="center" vertical="center" wrapText="1"/>
    </xf>
    <xf numFmtId="1" fontId="7" fillId="0" borderId="11" xfId="0" applyNumberFormat="1" applyFont="1" applyBorder="1" applyAlignment="1" quotePrefix="1">
      <alignment horizontal="center" vertical="center" wrapText="1"/>
    </xf>
    <xf numFmtId="0" fontId="8" fillId="24" borderId="10" xfId="0" applyFont="1" applyFill="1" applyBorder="1" applyAlignment="1">
      <alignment horizontal="center" vertical="center" wrapText="1"/>
    </xf>
    <xf numFmtId="0" fontId="8" fillId="24" borderId="10" xfId="0" applyFont="1" applyFill="1" applyBorder="1" applyAlignment="1" quotePrefix="1">
      <alignment horizontal="center" vertical="center" wrapText="1"/>
    </xf>
    <xf numFmtId="2"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vertical="center" wrapText="1"/>
    </xf>
    <xf numFmtId="3" fontId="2" fillId="0" borderId="0" xfId="0" applyNumberFormat="1" applyFont="1" applyAlignment="1">
      <alignment horizontal="center"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left" vertical="center" wrapText="1"/>
    </xf>
    <xf numFmtId="0" fontId="7" fillId="0" borderId="11" xfId="0" applyFont="1" applyBorder="1" applyAlignment="1" quotePrefix="1">
      <alignment horizontal="center" vertical="center" wrapText="1"/>
    </xf>
    <xf numFmtId="0" fontId="7" fillId="0" borderId="14" xfId="0" applyFont="1" applyBorder="1" applyAlignment="1" quotePrefix="1">
      <alignment horizontal="center" vertical="center" wrapText="1"/>
    </xf>
    <xf numFmtId="2" fontId="7" fillId="0" borderId="11"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2" fontId="7" fillId="0" borderId="11" xfId="0" applyNumberFormat="1" applyFont="1" applyBorder="1" applyAlignment="1">
      <alignment horizontal="left" vertical="center" wrapText="1"/>
    </xf>
    <xf numFmtId="2" fontId="7" fillId="0" borderId="14" xfId="0" applyNumberFormat="1" applyFont="1" applyBorder="1" applyAlignment="1">
      <alignment horizontal="left" vertical="center" wrapText="1"/>
    </xf>
    <xf numFmtId="2" fontId="7" fillId="0" borderId="11" xfId="0" applyNumberFormat="1" applyFont="1" applyBorder="1" applyAlignment="1">
      <alignment horizontal="center" vertical="center" wrapText="1"/>
    </xf>
    <xf numFmtId="2" fontId="7" fillId="0" borderId="14" xfId="0" applyNumberFormat="1" applyFont="1" applyBorder="1" applyAlignment="1">
      <alignment horizontal="center" vertical="center" wrapText="1"/>
    </xf>
    <xf numFmtId="0" fontId="11" fillId="0" borderId="0" xfId="0" applyFont="1" applyAlignment="1">
      <alignment horizontal="center" vertical="center" wrapText="1"/>
    </xf>
    <xf numFmtId="0" fontId="16"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2" fontId="7" fillId="0" borderId="13" xfId="0" applyNumberFormat="1" applyFont="1" applyBorder="1" applyAlignment="1">
      <alignment horizontal="left" vertical="center" wrapText="1"/>
    </xf>
    <xf numFmtId="3" fontId="7" fillId="0" borderId="13" xfId="0" applyNumberFormat="1" applyFont="1" applyFill="1" applyBorder="1" applyAlignment="1" applyProtection="1">
      <alignment horizontal="center" vertical="center" wrapText="1"/>
      <protection/>
    </xf>
    <xf numFmtId="3" fontId="7" fillId="0" borderId="14" xfId="0" applyNumberFormat="1" applyFont="1" applyFill="1" applyBorder="1" applyAlignment="1" applyProtection="1">
      <alignment horizontal="center" vertical="center" wrapText="1"/>
      <protection/>
    </xf>
    <xf numFmtId="0" fontId="17" fillId="0" borderId="14" xfId="0" applyFont="1" applyBorder="1" applyAlignment="1">
      <alignment horizontal="center" vertical="center" wrapText="1"/>
    </xf>
    <xf numFmtId="3" fontId="7" fillId="0" borderId="11" xfId="0" applyNumberFormat="1" applyFont="1" applyFill="1" applyBorder="1" applyAlignment="1" applyProtection="1">
      <alignment horizontal="center" vertical="center" wrapText="1"/>
      <protection/>
    </xf>
    <xf numFmtId="3" fontId="7" fillId="0" borderId="11" xfId="48" applyNumberFormat="1" applyFont="1" applyFill="1" applyBorder="1" applyAlignment="1">
      <alignment horizontal="center" vertical="center" wrapText="1"/>
      <protection/>
    </xf>
    <xf numFmtId="3" fontId="7" fillId="0" borderId="14" xfId="48" applyNumberFormat="1" applyFont="1" applyFill="1" applyBorder="1" applyAlignment="1">
      <alignment horizontal="center" vertical="center" wrapText="1"/>
      <protection/>
    </xf>
    <xf numFmtId="3" fontId="7" fillId="0" borderId="11"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25" borderId="11" xfId="0" applyNumberFormat="1" applyFont="1" applyFill="1" applyBorder="1" applyAlignment="1">
      <alignment horizontal="center" vertical="center" wrapText="1"/>
    </xf>
    <xf numFmtId="3" fontId="7" fillId="25" borderId="14" xfId="0" applyNumberFormat="1" applyFont="1" applyFill="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2" fontId="7" fillId="0" borderId="13"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1"/>
  <sheetViews>
    <sheetView tabSelected="1" view="pageBreakPreview" zoomScale="75" zoomScaleSheetLayoutView="75" zoomScalePageLayoutView="0" workbookViewId="0" topLeftCell="A1">
      <pane xSplit="4" ySplit="13" topLeftCell="E193" activePane="bottomRight" state="frozen"/>
      <selection pane="topLeft" activeCell="A1" sqref="A1"/>
      <selection pane="topRight" activeCell="E1" sqref="E1"/>
      <selection pane="bottomLeft" activeCell="A13" sqref="A13"/>
      <selection pane="bottomRight" activeCell="E183" sqref="E183"/>
    </sheetView>
  </sheetViews>
  <sheetFormatPr defaultColWidth="9.00390625" defaultRowHeight="12.75"/>
  <cols>
    <col min="1" max="1" width="14.50390625" style="11" customWidth="1"/>
    <col min="2" max="2" width="11.625" style="11" customWidth="1"/>
    <col min="3" max="3" width="12.00390625" style="11" customWidth="1"/>
    <col min="4" max="4" width="44.375" style="53" customWidth="1"/>
    <col min="5" max="5" width="63.00390625" style="11" customWidth="1"/>
    <col min="6" max="6" width="14.50390625" style="11" customWidth="1"/>
    <col min="7" max="7" width="14.375" style="11" customWidth="1"/>
    <col min="8" max="8" width="14.875" style="11" customWidth="1"/>
    <col min="9" max="9" width="17.625" style="89" customWidth="1"/>
    <col min="10" max="10" width="9.125" style="11" customWidth="1"/>
    <col min="11" max="13" width="11.50390625" style="11" bestFit="1" customWidth="1"/>
    <col min="14" max="16384" width="9.125" style="11" customWidth="1"/>
  </cols>
  <sheetData>
    <row r="1" spans="6:9" ht="24" customHeight="1">
      <c r="F1" s="11" t="s">
        <v>433</v>
      </c>
      <c r="G1" s="70"/>
      <c r="H1" s="70"/>
      <c r="I1" s="84"/>
    </row>
    <row r="2" spans="6:9" ht="13.5">
      <c r="F2" s="11" t="s">
        <v>445</v>
      </c>
      <c r="I2" s="84"/>
    </row>
    <row r="3" spans="6:9" ht="13.5">
      <c r="F3" s="11" t="s">
        <v>446</v>
      </c>
      <c r="I3" s="84"/>
    </row>
    <row r="4" spans="6:9" ht="13.5">
      <c r="F4" s="11" t="s">
        <v>447</v>
      </c>
      <c r="I4" s="84"/>
    </row>
    <row r="7" spans="1:9" ht="48" customHeight="1">
      <c r="A7" s="155" t="s">
        <v>444</v>
      </c>
      <c r="B7" s="156"/>
      <c r="C7" s="156"/>
      <c r="D7" s="156"/>
      <c r="E7" s="156"/>
      <c r="F7" s="156"/>
      <c r="G7" s="156"/>
      <c r="H7" s="156"/>
      <c r="I7" s="85"/>
    </row>
    <row r="8" spans="1:9" ht="13.5">
      <c r="A8" s="157"/>
      <c r="B8" s="158"/>
      <c r="C8" s="158"/>
      <c r="D8" s="158"/>
      <c r="E8" s="158"/>
      <c r="F8" s="158"/>
      <c r="G8" s="158"/>
      <c r="H8" s="158"/>
      <c r="I8" s="86"/>
    </row>
    <row r="9" spans="8:9" ht="13.5">
      <c r="H9" s="12" t="s">
        <v>0</v>
      </c>
      <c r="I9" s="87"/>
    </row>
    <row r="10" spans="1:9" s="34" customFormat="1" ht="15" customHeight="1">
      <c r="A10" s="159" t="s">
        <v>435</v>
      </c>
      <c r="B10" s="159" t="s">
        <v>434</v>
      </c>
      <c r="C10" s="159" t="s">
        <v>436</v>
      </c>
      <c r="D10" s="146" t="s">
        <v>431</v>
      </c>
      <c r="E10" s="143" t="s">
        <v>387</v>
      </c>
      <c r="F10" s="143" t="s">
        <v>1</v>
      </c>
      <c r="G10" s="143" t="s">
        <v>3</v>
      </c>
      <c r="H10" s="160" t="s">
        <v>432</v>
      </c>
      <c r="I10" s="74"/>
    </row>
    <row r="11" spans="1:9" s="34" customFormat="1" ht="15" customHeight="1">
      <c r="A11" s="159"/>
      <c r="B11" s="159"/>
      <c r="C11" s="159"/>
      <c r="D11" s="146"/>
      <c r="E11" s="144"/>
      <c r="F11" s="144"/>
      <c r="G11" s="144"/>
      <c r="H11" s="160"/>
      <c r="I11" s="74"/>
    </row>
    <row r="12" spans="1:9" s="34" customFormat="1" ht="15" customHeight="1">
      <c r="A12" s="159"/>
      <c r="B12" s="159"/>
      <c r="C12" s="159"/>
      <c r="D12" s="146"/>
      <c r="E12" s="144"/>
      <c r="F12" s="144"/>
      <c r="G12" s="144"/>
      <c r="H12" s="160"/>
      <c r="I12" s="74"/>
    </row>
    <row r="13" spans="1:9" s="34" customFormat="1" ht="37.5" customHeight="1">
      <c r="A13" s="159"/>
      <c r="B13" s="159"/>
      <c r="C13" s="159"/>
      <c r="D13" s="146"/>
      <c r="E13" s="145"/>
      <c r="F13" s="145"/>
      <c r="G13" s="145"/>
      <c r="H13" s="160"/>
      <c r="I13" s="74"/>
    </row>
    <row r="14" spans="1:9" s="34" customFormat="1" ht="15" customHeight="1">
      <c r="A14" s="13">
        <v>1</v>
      </c>
      <c r="B14" s="13">
        <v>2</v>
      </c>
      <c r="C14" s="13">
        <v>3</v>
      </c>
      <c r="D14" s="93">
        <v>4</v>
      </c>
      <c r="E14" s="13">
        <v>5</v>
      </c>
      <c r="F14" s="13">
        <v>6</v>
      </c>
      <c r="G14" s="14">
        <v>7</v>
      </c>
      <c r="H14" s="14">
        <v>8</v>
      </c>
      <c r="I14" s="75"/>
    </row>
    <row r="15" spans="1:10" ht="21" customHeight="1">
      <c r="A15" s="45" t="s">
        <v>4</v>
      </c>
      <c r="B15" s="46"/>
      <c r="C15" s="47"/>
      <c r="D15" s="92" t="s">
        <v>5</v>
      </c>
      <c r="E15" s="35"/>
      <c r="F15" s="36">
        <f>F16</f>
        <v>609300</v>
      </c>
      <c r="G15" s="36">
        <f>G16</f>
        <v>450000</v>
      </c>
      <c r="H15" s="15">
        <f>F15+G15</f>
        <v>1059300</v>
      </c>
      <c r="I15" s="76"/>
      <c r="J15" s="16"/>
    </row>
    <row r="16" spans="1:10" ht="19.5" customHeight="1">
      <c r="A16" s="48" t="s">
        <v>6</v>
      </c>
      <c r="B16" s="14"/>
      <c r="C16" s="49"/>
      <c r="D16" s="97" t="s">
        <v>379</v>
      </c>
      <c r="E16" s="37"/>
      <c r="F16" s="38">
        <f>F18+F19+F20</f>
        <v>609300</v>
      </c>
      <c r="G16" s="38">
        <f>G18+G19+G20</f>
        <v>450000</v>
      </c>
      <c r="H16" s="68">
        <f aca="true" t="shared" si="0" ref="H16:H68">F16+G16</f>
        <v>1059300</v>
      </c>
      <c r="I16" s="77"/>
      <c r="J16" s="16"/>
    </row>
    <row r="17" spans="1:10" ht="28.5" customHeight="1">
      <c r="A17" s="50" t="s">
        <v>7</v>
      </c>
      <c r="B17" s="51"/>
      <c r="C17" s="52"/>
      <c r="D17" s="94" t="s">
        <v>8</v>
      </c>
      <c r="E17" s="39"/>
      <c r="F17" s="40">
        <f>F18+F19</f>
        <v>400000</v>
      </c>
      <c r="G17" s="40">
        <f>G18+G19</f>
        <v>450000</v>
      </c>
      <c r="H17" s="17">
        <f t="shared" si="0"/>
        <v>850000</v>
      </c>
      <c r="I17" s="78"/>
      <c r="J17" s="16"/>
    </row>
    <row r="18" spans="1:10" ht="51.75" customHeight="1">
      <c r="A18" s="18" t="s">
        <v>9</v>
      </c>
      <c r="B18" s="18" t="s">
        <v>11</v>
      </c>
      <c r="C18" s="19" t="s">
        <v>10</v>
      </c>
      <c r="D18" s="95" t="s">
        <v>12</v>
      </c>
      <c r="E18" s="59" t="s">
        <v>448</v>
      </c>
      <c r="F18" s="20">
        <v>0</v>
      </c>
      <c r="G18" s="71">
        <v>450000</v>
      </c>
      <c r="H18" s="72">
        <f t="shared" si="0"/>
        <v>450000</v>
      </c>
      <c r="I18" s="79"/>
      <c r="J18" s="16"/>
    </row>
    <row r="19" spans="1:10" ht="49.5" customHeight="1">
      <c r="A19" s="18" t="s">
        <v>13</v>
      </c>
      <c r="B19" s="18" t="s">
        <v>14</v>
      </c>
      <c r="C19" s="19" t="s">
        <v>10</v>
      </c>
      <c r="D19" s="95" t="s">
        <v>15</v>
      </c>
      <c r="E19" s="59" t="s">
        <v>449</v>
      </c>
      <c r="F19" s="20">
        <v>400000</v>
      </c>
      <c r="G19" s="71"/>
      <c r="H19" s="72">
        <f t="shared" si="0"/>
        <v>400000</v>
      </c>
      <c r="I19" s="79"/>
      <c r="J19" s="16"/>
    </row>
    <row r="20" spans="1:10" ht="37.5" customHeight="1">
      <c r="A20" s="18" t="s">
        <v>16</v>
      </c>
      <c r="B20" s="18" t="s">
        <v>18</v>
      </c>
      <c r="C20" s="19" t="s">
        <v>17</v>
      </c>
      <c r="D20" s="95" t="s">
        <v>19</v>
      </c>
      <c r="E20" s="43" t="s">
        <v>458</v>
      </c>
      <c r="F20" s="20">
        <v>209300</v>
      </c>
      <c r="G20" s="71"/>
      <c r="H20" s="72">
        <f t="shared" si="0"/>
        <v>209300</v>
      </c>
      <c r="I20" s="79"/>
      <c r="J20" s="16"/>
    </row>
    <row r="21" spans="1:10" ht="92.25" customHeight="1">
      <c r="A21" s="45" t="s">
        <v>20</v>
      </c>
      <c r="B21" s="46"/>
      <c r="C21" s="47"/>
      <c r="D21" s="92" t="s">
        <v>450</v>
      </c>
      <c r="E21" s="35"/>
      <c r="F21" s="36">
        <f>F22+F26+F30</f>
        <v>9024456</v>
      </c>
      <c r="G21" s="36">
        <f>G22+G26+G30</f>
        <v>160000</v>
      </c>
      <c r="H21" s="15">
        <f t="shared" si="0"/>
        <v>9184456</v>
      </c>
      <c r="I21" s="76"/>
      <c r="J21" s="16"/>
    </row>
    <row r="22" spans="1:10" ht="27">
      <c r="A22" s="48" t="s">
        <v>21</v>
      </c>
      <c r="B22" s="14"/>
      <c r="C22" s="49"/>
      <c r="D22" s="96" t="s">
        <v>376</v>
      </c>
      <c r="E22" s="41"/>
      <c r="F22" s="38">
        <f>F23+F24+F25</f>
        <v>3288353</v>
      </c>
      <c r="G22" s="38">
        <f>G23+G24+G25</f>
        <v>0</v>
      </c>
      <c r="H22" s="38">
        <f>H23+H24+H25</f>
        <v>3288353</v>
      </c>
      <c r="I22" s="80"/>
      <c r="J22" s="16"/>
    </row>
    <row r="23" spans="1:10" ht="63" customHeight="1">
      <c r="A23" s="18" t="s">
        <v>22</v>
      </c>
      <c r="B23" s="18" t="s">
        <v>24</v>
      </c>
      <c r="C23" s="19" t="s">
        <v>23</v>
      </c>
      <c r="D23" s="95" t="s">
        <v>25</v>
      </c>
      <c r="E23" s="63" t="s">
        <v>402</v>
      </c>
      <c r="F23" s="65">
        <v>60900</v>
      </c>
      <c r="G23" s="71">
        <v>0</v>
      </c>
      <c r="H23" s="72">
        <f t="shared" si="0"/>
        <v>60900</v>
      </c>
      <c r="I23" s="79"/>
      <c r="J23" s="16"/>
    </row>
    <row r="24" spans="1:10" ht="58.5" customHeight="1">
      <c r="A24" s="18" t="s">
        <v>26</v>
      </c>
      <c r="B24" s="18" t="s">
        <v>28</v>
      </c>
      <c r="C24" s="19" t="s">
        <v>27</v>
      </c>
      <c r="D24" s="95" t="s">
        <v>29</v>
      </c>
      <c r="E24" s="60" t="s">
        <v>402</v>
      </c>
      <c r="F24" s="20">
        <v>2400000</v>
      </c>
      <c r="G24" s="71">
        <v>0</v>
      </c>
      <c r="H24" s="72">
        <f t="shared" si="0"/>
        <v>2400000</v>
      </c>
      <c r="I24" s="79"/>
      <c r="J24" s="16"/>
    </row>
    <row r="25" spans="1:10" ht="56.25" customHeight="1">
      <c r="A25" s="18" t="s">
        <v>30</v>
      </c>
      <c r="B25" s="18" t="s">
        <v>18</v>
      </c>
      <c r="C25" s="19" t="s">
        <v>17</v>
      </c>
      <c r="D25" s="95" t="s">
        <v>19</v>
      </c>
      <c r="E25" s="60" t="s">
        <v>400</v>
      </c>
      <c r="F25" s="20">
        <v>827453</v>
      </c>
      <c r="G25" s="71"/>
      <c r="H25" s="72">
        <f t="shared" si="0"/>
        <v>827453</v>
      </c>
      <c r="I25" s="79"/>
      <c r="J25" s="16"/>
    </row>
    <row r="26" spans="1:10" ht="27">
      <c r="A26" s="48" t="s">
        <v>31</v>
      </c>
      <c r="B26" s="14"/>
      <c r="C26" s="49"/>
      <c r="D26" s="96" t="s">
        <v>377</v>
      </c>
      <c r="E26" s="41"/>
      <c r="F26" s="38">
        <f>SUM(F27:F29)</f>
        <v>2707814</v>
      </c>
      <c r="G26" s="38">
        <f>SUM(G27:G29)</f>
        <v>160000</v>
      </c>
      <c r="H26" s="68">
        <f>F26+G26</f>
        <v>2867814</v>
      </c>
      <c r="I26" s="77"/>
      <c r="J26" s="16"/>
    </row>
    <row r="27" spans="1:10" ht="69" customHeight="1">
      <c r="A27" s="18" t="s">
        <v>32</v>
      </c>
      <c r="B27" s="18" t="s">
        <v>24</v>
      </c>
      <c r="C27" s="19" t="s">
        <v>23</v>
      </c>
      <c r="D27" s="95" t="s">
        <v>25</v>
      </c>
      <c r="E27" s="63" t="s">
        <v>402</v>
      </c>
      <c r="F27" s="64">
        <v>40000</v>
      </c>
      <c r="G27" s="71"/>
      <c r="H27" s="72">
        <f t="shared" si="0"/>
        <v>40000</v>
      </c>
      <c r="I27" s="79"/>
      <c r="J27" s="16"/>
    </row>
    <row r="28" spans="1:10" ht="66.75" customHeight="1">
      <c r="A28" s="18" t="s">
        <v>33</v>
      </c>
      <c r="B28" s="18" t="s">
        <v>28</v>
      </c>
      <c r="C28" s="19" t="s">
        <v>27</v>
      </c>
      <c r="D28" s="95" t="s">
        <v>29</v>
      </c>
      <c r="E28" s="61" t="s">
        <v>402</v>
      </c>
      <c r="F28" s="20">
        <v>2035000</v>
      </c>
      <c r="G28" s="71">
        <v>160000</v>
      </c>
      <c r="H28" s="72">
        <f t="shared" si="0"/>
        <v>2195000</v>
      </c>
      <c r="I28" s="79"/>
      <c r="J28" s="16"/>
    </row>
    <row r="29" spans="1:10" ht="49.5" customHeight="1">
      <c r="A29" s="18" t="s">
        <v>34</v>
      </c>
      <c r="B29" s="18" t="s">
        <v>18</v>
      </c>
      <c r="C29" s="19" t="s">
        <v>17</v>
      </c>
      <c r="D29" s="95" t="s">
        <v>19</v>
      </c>
      <c r="E29" s="60" t="s">
        <v>400</v>
      </c>
      <c r="F29" s="20">
        <v>632814</v>
      </c>
      <c r="G29" s="71"/>
      <c r="H29" s="72">
        <f t="shared" si="0"/>
        <v>632814</v>
      </c>
      <c r="I29" s="79"/>
      <c r="J29" s="16"/>
    </row>
    <row r="30" spans="1:10" ht="34.5" customHeight="1">
      <c r="A30" s="48" t="s">
        <v>35</v>
      </c>
      <c r="B30" s="14"/>
      <c r="C30" s="49"/>
      <c r="D30" s="96" t="s">
        <v>378</v>
      </c>
      <c r="E30" s="41"/>
      <c r="F30" s="38">
        <f>SUM(F31:F33)</f>
        <v>3028289</v>
      </c>
      <c r="G30" s="38">
        <f>SUM(G31:G33)</f>
        <v>0</v>
      </c>
      <c r="H30" s="68">
        <f t="shared" si="0"/>
        <v>3028289</v>
      </c>
      <c r="I30" s="77"/>
      <c r="J30" s="16"/>
    </row>
    <row r="31" spans="1:10" ht="53.25" customHeight="1">
      <c r="A31" s="18" t="s">
        <v>36</v>
      </c>
      <c r="B31" s="18" t="s">
        <v>24</v>
      </c>
      <c r="C31" s="19" t="s">
        <v>23</v>
      </c>
      <c r="D31" s="95" t="s">
        <v>25</v>
      </c>
      <c r="E31" s="63" t="s">
        <v>402</v>
      </c>
      <c r="F31" s="65">
        <v>100000</v>
      </c>
      <c r="G31" s="71"/>
      <c r="H31" s="72">
        <f t="shared" si="0"/>
        <v>100000</v>
      </c>
      <c r="I31" s="79"/>
      <c r="J31" s="16"/>
    </row>
    <row r="32" spans="1:10" ht="47.25" customHeight="1">
      <c r="A32" s="18" t="s">
        <v>37</v>
      </c>
      <c r="B32" s="18" t="s">
        <v>28</v>
      </c>
      <c r="C32" s="19" t="s">
        <v>27</v>
      </c>
      <c r="D32" s="95" t="s">
        <v>29</v>
      </c>
      <c r="E32" s="61" t="s">
        <v>402</v>
      </c>
      <c r="F32" s="20">
        <v>2405000</v>
      </c>
      <c r="G32" s="71"/>
      <c r="H32" s="72">
        <f t="shared" si="0"/>
        <v>2405000</v>
      </c>
      <c r="I32" s="79"/>
      <c r="J32" s="16"/>
    </row>
    <row r="33" spans="1:10" ht="54.75" customHeight="1">
      <c r="A33" s="18" t="s">
        <v>38</v>
      </c>
      <c r="B33" s="18" t="s">
        <v>18</v>
      </c>
      <c r="C33" s="19" t="s">
        <v>17</v>
      </c>
      <c r="D33" s="95" t="s">
        <v>19</v>
      </c>
      <c r="E33" s="59" t="s">
        <v>400</v>
      </c>
      <c r="F33" s="20">
        <v>523289</v>
      </c>
      <c r="G33" s="71"/>
      <c r="H33" s="72">
        <f t="shared" si="0"/>
        <v>523289</v>
      </c>
      <c r="I33" s="79"/>
      <c r="J33" s="16"/>
    </row>
    <row r="34" spans="1:10" ht="36.75" customHeight="1">
      <c r="A34" s="99" t="s">
        <v>39</v>
      </c>
      <c r="B34" s="100"/>
      <c r="C34" s="101"/>
      <c r="D34" s="102" t="s">
        <v>451</v>
      </c>
      <c r="E34" s="103"/>
      <c r="F34" s="104">
        <f>F35</f>
        <v>10204200</v>
      </c>
      <c r="G34" s="104">
        <f>G35</f>
        <v>15512100</v>
      </c>
      <c r="H34" s="105">
        <f t="shared" si="0"/>
        <v>25716300</v>
      </c>
      <c r="I34" s="76"/>
      <c r="J34" s="16"/>
    </row>
    <row r="35" spans="1:11" ht="37.5" customHeight="1">
      <c r="A35" s="48" t="s">
        <v>41</v>
      </c>
      <c r="B35" s="14"/>
      <c r="C35" s="49"/>
      <c r="D35" s="96" t="s">
        <v>40</v>
      </c>
      <c r="E35" s="41"/>
      <c r="F35" s="38">
        <f>F36+F37+F38+F39+F40+F41+F42+F43+F44+F45+F47+F48+F50+F51+F60+F61+F64+F65</f>
        <v>10204200</v>
      </c>
      <c r="G35" s="38">
        <f>G36+G37+G38+G39+G40+G41+G42+G43+G44+G46+G47+G48+G50+G51+G60+G61+G64+G65</f>
        <v>15512100</v>
      </c>
      <c r="H35" s="68">
        <f t="shared" si="0"/>
        <v>25716300</v>
      </c>
      <c r="I35" s="77"/>
      <c r="J35" s="16"/>
      <c r="K35" s="16"/>
    </row>
    <row r="36" spans="1:10" ht="39" customHeight="1">
      <c r="A36" s="106" t="s">
        <v>42</v>
      </c>
      <c r="B36" s="106" t="s">
        <v>44</v>
      </c>
      <c r="C36" s="107" t="s">
        <v>43</v>
      </c>
      <c r="D36" s="108" t="s">
        <v>45</v>
      </c>
      <c r="E36" s="153" t="s">
        <v>443</v>
      </c>
      <c r="F36" s="110">
        <v>1773500</v>
      </c>
      <c r="G36" s="111">
        <v>5550000</v>
      </c>
      <c r="H36" s="112">
        <f t="shared" si="0"/>
        <v>7323500</v>
      </c>
      <c r="I36" s="79"/>
      <c r="J36" s="16"/>
    </row>
    <row r="37" spans="1:10" ht="60.75" customHeight="1">
      <c r="A37" s="106" t="s">
        <v>46</v>
      </c>
      <c r="B37" s="106" t="s">
        <v>48</v>
      </c>
      <c r="C37" s="107" t="s">
        <v>47</v>
      </c>
      <c r="D37" s="108" t="s">
        <v>49</v>
      </c>
      <c r="E37" s="176"/>
      <c r="F37" s="110">
        <v>975000</v>
      </c>
      <c r="G37" s="111">
        <v>8900000</v>
      </c>
      <c r="H37" s="112">
        <f t="shared" si="0"/>
        <v>9875000</v>
      </c>
      <c r="I37" s="79"/>
      <c r="J37" s="16"/>
    </row>
    <row r="38" spans="1:10" ht="32.25" customHeight="1" hidden="1">
      <c r="A38" s="106"/>
      <c r="B38" s="106"/>
      <c r="C38" s="107"/>
      <c r="D38" s="108" t="s">
        <v>386</v>
      </c>
      <c r="E38" s="176"/>
      <c r="F38" s="110"/>
      <c r="G38" s="111"/>
      <c r="H38" s="112">
        <f t="shared" si="0"/>
        <v>0</v>
      </c>
      <c r="I38" s="79"/>
      <c r="J38" s="16"/>
    </row>
    <row r="39" spans="1:10" ht="42.75" customHeight="1">
      <c r="A39" s="106" t="s">
        <v>50</v>
      </c>
      <c r="B39" s="106" t="s">
        <v>52</v>
      </c>
      <c r="C39" s="107" t="s">
        <v>51</v>
      </c>
      <c r="D39" s="108" t="s">
        <v>53</v>
      </c>
      <c r="E39" s="176"/>
      <c r="F39" s="110">
        <v>192800</v>
      </c>
      <c r="G39" s="111"/>
      <c r="H39" s="112">
        <f t="shared" si="0"/>
        <v>192800</v>
      </c>
      <c r="I39" s="79"/>
      <c r="J39" s="16"/>
    </row>
    <row r="40" spans="1:10" ht="29.25" customHeight="1" hidden="1">
      <c r="A40" s="106"/>
      <c r="B40" s="106"/>
      <c r="C40" s="107"/>
      <c r="D40" s="108" t="s">
        <v>386</v>
      </c>
      <c r="E40" s="176"/>
      <c r="F40" s="110"/>
      <c r="G40" s="111"/>
      <c r="H40" s="112">
        <f t="shared" si="0"/>
        <v>0</v>
      </c>
      <c r="I40" s="79"/>
      <c r="J40" s="16"/>
    </row>
    <row r="41" spans="1:10" ht="45.75" customHeight="1">
      <c r="A41" s="106" t="s">
        <v>54</v>
      </c>
      <c r="B41" s="106" t="s">
        <v>56</v>
      </c>
      <c r="C41" s="107" t="s">
        <v>55</v>
      </c>
      <c r="D41" s="108" t="s">
        <v>57</v>
      </c>
      <c r="E41" s="176"/>
      <c r="F41" s="110">
        <v>200000</v>
      </c>
      <c r="G41" s="111"/>
      <c r="H41" s="112">
        <f t="shared" si="0"/>
        <v>200000</v>
      </c>
      <c r="I41" s="79"/>
      <c r="J41" s="16"/>
    </row>
    <row r="42" spans="1:10" ht="42" customHeight="1">
      <c r="A42" s="106" t="s">
        <v>58</v>
      </c>
      <c r="B42" s="106" t="s">
        <v>60</v>
      </c>
      <c r="C42" s="107" t="s">
        <v>59</v>
      </c>
      <c r="D42" s="108" t="s">
        <v>61</v>
      </c>
      <c r="E42" s="154"/>
      <c r="F42" s="110">
        <v>305800</v>
      </c>
      <c r="G42" s="111"/>
      <c r="H42" s="112">
        <f t="shared" si="0"/>
        <v>305800</v>
      </c>
      <c r="I42" s="79"/>
      <c r="J42" s="16"/>
    </row>
    <row r="43" spans="1:13" ht="68.25" customHeight="1">
      <c r="A43" s="106" t="s">
        <v>62</v>
      </c>
      <c r="B43" s="106" t="s">
        <v>64</v>
      </c>
      <c r="C43" s="107" t="s">
        <v>63</v>
      </c>
      <c r="D43" s="108" t="s">
        <v>65</v>
      </c>
      <c r="E43" s="42" t="s">
        <v>456</v>
      </c>
      <c r="F43" s="110">
        <v>59000</v>
      </c>
      <c r="G43" s="111"/>
      <c r="H43" s="112">
        <f t="shared" si="0"/>
        <v>59000</v>
      </c>
      <c r="I43" s="79"/>
      <c r="J43" s="16"/>
      <c r="L43" s="16"/>
      <c r="M43" s="16"/>
    </row>
    <row r="44" spans="1:10" ht="93" customHeight="1">
      <c r="A44" s="106" t="s">
        <v>66</v>
      </c>
      <c r="B44" s="106" t="s">
        <v>67</v>
      </c>
      <c r="C44" s="107" t="s">
        <v>63</v>
      </c>
      <c r="D44" s="108" t="s">
        <v>68</v>
      </c>
      <c r="E44" s="43" t="s">
        <v>388</v>
      </c>
      <c r="F44" s="110">
        <v>3752100</v>
      </c>
      <c r="G44" s="111">
        <v>450000</v>
      </c>
      <c r="H44" s="112">
        <f t="shared" si="0"/>
        <v>4202100</v>
      </c>
      <c r="I44" s="79"/>
      <c r="J44" s="16"/>
    </row>
    <row r="45" spans="1:10" ht="49.5" customHeight="1">
      <c r="A45" s="147" t="s">
        <v>69</v>
      </c>
      <c r="B45" s="147" t="s">
        <v>70</v>
      </c>
      <c r="C45" s="149" t="s">
        <v>63</v>
      </c>
      <c r="D45" s="153" t="s">
        <v>19</v>
      </c>
      <c r="E45" s="166" t="s">
        <v>456</v>
      </c>
      <c r="F45" s="172">
        <v>375900</v>
      </c>
      <c r="G45" s="168"/>
      <c r="H45" s="174">
        <f>F45+G46</f>
        <v>375900</v>
      </c>
      <c r="I45" s="79"/>
      <c r="J45" s="16"/>
    </row>
    <row r="46" spans="1:10" ht="3.75" customHeight="1" hidden="1">
      <c r="A46" s="148"/>
      <c r="B46" s="148"/>
      <c r="C46" s="150"/>
      <c r="D46" s="154"/>
      <c r="E46" s="167"/>
      <c r="F46" s="173"/>
      <c r="G46" s="169"/>
      <c r="H46" s="175"/>
      <c r="I46" s="79"/>
      <c r="J46" s="16"/>
    </row>
    <row r="47" spans="1:10" ht="61.5" customHeight="1">
      <c r="A47" s="147" t="s">
        <v>71</v>
      </c>
      <c r="B47" s="147" t="s">
        <v>73</v>
      </c>
      <c r="C47" s="149" t="s">
        <v>72</v>
      </c>
      <c r="D47" s="151" t="s">
        <v>74</v>
      </c>
      <c r="E47" s="56" t="s">
        <v>454</v>
      </c>
      <c r="F47" s="110">
        <v>700000</v>
      </c>
      <c r="G47" s="111"/>
      <c r="H47" s="112">
        <f t="shared" si="0"/>
        <v>700000</v>
      </c>
      <c r="I47" s="79"/>
      <c r="J47" s="16"/>
    </row>
    <row r="48" spans="1:10" ht="45.75" customHeight="1">
      <c r="A48" s="164"/>
      <c r="B48" s="148"/>
      <c r="C48" s="150"/>
      <c r="D48" s="152"/>
      <c r="E48" s="56" t="s">
        <v>453</v>
      </c>
      <c r="F48" s="110">
        <v>47200</v>
      </c>
      <c r="G48" s="111"/>
      <c r="H48" s="112">
        <f t="shared" si="0"/>
        <v>47200</v>
      </c>
      <c r="I48" s="79"/>
      <c r="J48" s="16"/>
    </row>
    <row r="49" spans="1:10" ht="34.5" customHeight="1">
      <c r="A49" s="113" t="s">
        <v>75</v>
      </c>
      <c r="B49" s="114"/>
      <c r="C49" s="113"/>
      <c r="D49" s="115" t="s">
        <v>76</v>
      </c>
      <c r="E49" s="113"/>
      <c r="F49" s="116">
        <f>F50+F51</f>
        <v>531400</v>
      </c>
      <c r="G49" s="116">
        <f>G50+G51</f>
        <v>0</v>
      </c>
      <c r="H49" s="117">
        <f t="shared" si="0"/>
        <v>531400</v>
      </c>
      <c r="I49" s="78"/>
      <c r="J49" s="16"/>
    </row>
    <row r="50" spans="1:10" ht="45.75" customHeight="1">
      <c r="A50" s="106" t="s">
        <v>77</v>
      </c>
      <c r="B50" s="106" t="s">
        <v>79</v>
      </c>
      <c r="C50" s="107" t="s">
        <v>78</v>
      </c>
      <c r="D50" s="108" t="s">
        <v>80</v>
      </c>
      <c r="E50" s="168" t="s">
        <v>457</v>
      </c>
      <c r="F50" s="110">
        <v>313500</v>
      </c>
      <c r="G50" s="111"/>
      <c r="H50" s="112">
        <f t="shared" si="0"/>
        <v>313500</v>
      </c>
      <c r="I50" s="79"/>
      <c r="J50" s="16"/>
    </row>
    <row r="51" spans="1:10" ht="39" customHeight="1">
      <c r="A51" s="106" t="s">
        <v>81</v>
      </c>
      <c r="B51" s="106" t="s">
        <v>82</v>
      </c>
      <c r="C51" s="107" t="s">
        <v>78</v>
      </c>
      <c r="D51" s="108" t="s">
        <v>83</v>
      </c>
      <c r="E51" s="169"/>
      <c r="F51" s="110">
        <v>217900</v>
      </c>
      <c r="G51" s="111"/>
      <c r="H51" s="112">
        <f t="shared" si="0"/>
        <v>217900</v>
      </c>
      <c r="I51" s="79"/>
      <c r="J51" s="16"/>
    </row>
    <row r="52" spans="1:10" ht="1.5" customHeight="1" hidden="1">
      <c r="A52" s="118" t="s">
        <v>84</v>
      </c>
      <c r="B52" s="113"/>
      <c r="C52" s="114"/>
      <c r="D52" s="119" t="s">
        <v>85</v>
      </c>
      <c r="E52" s="56"/>
      <c r="F52" s="116">
        <f>F53+F54+F55</f>
        <v>0</v>
      </c>
      <c r="G52" s="116"/>
      <c r="H52" s="105">
        <f t="shared" si="0"/>
        <v>0</v>
      </c>
      <c r="I52" s="76"/>
      <c r="J52" s="16"/>
    </row>
    <row r="53" spans="1:10" ht="14.25" customHeight="1" hidden="1">
      <c r="A53" s="106" t="s">
        <v>86</v>
      </c>
      <c r="B53" s="106" t="s">
        <v>87</v>
      </c>
      <c r="C53" s="107" t="s">
        <v>78</v>
      </c>
      <c r="D53" s="108" t="s">
        <v>88</v>
      </c>
      <c r="E53" s="109"/>
      <c r="F53" s="110"/>
      <c r="G53" s="120"/>
      <c r="H53" s="105">
        <f t="shared" si="0"/>
        <v>0</v>
      </c>
      <c r="I53" s="76"/>
      <c r="J53" s="16"/>
    </row>
    <row r="54" spans="1:10" ht="17.25" customHeight="1" hidden="1">
      <c r="A54" s="106" t="s">
        <v>89</v>
      </c>
      <c r="B54" s="106" t="s">
        <v>90</v>
      </c>
      <c r="C54" s="107" t="s">
        <v>78</v>
      </c>
      <c r="D54" s="108" t="s">
        <v>91</v>
      </c>
      <c r="E54" s="109"/>
      <c r="F54" s="110"/>
      <c r="G54" s="120"/>
      <c r="H54" s="105">
        <f t="shared" si="0"/>
        <v>0</v>
      </c>
      <c r="I54" s="76"/>
      <c r="J54" s="16"/>
    </row>
    <row r="55" spans="1:10" ht="21" customHeight="1" hidden="1">
      <c r="A55" s="106" t="s">
        <v>92</v>
      </c>
      <c r="B55" s="106" t="s">
        <v>93</v>
      </c>
      <c r="C55" s="107" t="s">
        <v>78</v>
      </c>
      <c r="D55" s="108" t="s">
        <v>94</v>
      </c>
      <c r="E55" s="109"/>
      <c r="F55" s="110"/>
      <c r="G55" s="120"/>
      <c r="H55" s="105">
        <f t="shared" si="0"/>
        <v>0</v>
      </c>
      <c r="I55" s="76"/>
      <c r="J55" s="16"/>
    </row>
    <row r="56" spans="1:10" ht="23.25" customHeight="1" hidden="1">
      <c r="A56" s="118" t="s">
        <v>95</v>
      </c>
      <c r="B56" s="113"/>
      <c r="C56" s="114"/>
      <c r="D56" s="119" t="s">
        <v>96</v>
      </c>
      <c r="E56" s="121"/>
      <c r="F56" s="116">
        <f>F57</f>
        <v>0</v>
      </c>
      <c r="G56" s="116"/>
      <c r="H56" s="105">
        <f t="shared" si="0"/>
        <v>0</v>
      </c>
      <c r="I56" s="76"/>
      <c r="J56" s="16"/>
    </row>
    <row r="57" spans="1:10" ht="44.25" customHeight="1" hidden="1">
      <c r="A57" s="106" t="s">
        <v>97</v>
      </c>
      <c r="B57" s="106" t="s">
        <v>98</v>
      </c>
      <c r="C57" s="107" t="s">
        <v>78</v>
      </c>
      <c r="D57" s="108" t="s">
        <v>99</v>
      </c>
      <c r="E57" s="109"/>
      <c r="F57" s="110"/>
      <c r="G57" s="120"/>
      <c r="H57" s="105">
        <f t="shared" si="0"/>
        <v>0</v>
      </c>
      <c r="I57" s="76"/>
      <c r="J57" s="16"/>
    </row>
    <row r="58" spans="1:10" ht="48" customHeight="1">
      <c r="A58" s="118" t="s">
        <v>100</v>
      </c>
      <c r="B58" s="113"/>
      <c r="C58" s="114"/>
      <c r="D58" s="119" t="s">
        <v>101</v>
      </c>
      <c r="E58" s="121"/>
      <c r="F58" s="116">
        <f>F59+F60</f>
        <v>22800</v>
      </c>
      <c r="G58" s="116">
        <f>G59+G60</f>
        <v>0</v>
      </c>
      <c r="H58" s="117">
        <f t="shared" si="0"/>
        <v>22800</v>
      </c>
      <c r="I58" s="78"/>
      <c r="J58" s="16"/>
    </row>
    <row r="59" spans="1:10" ht="30.75" hidden="1">
      <c r="A59" s="106" t="s">
        <v>102</v>
      </c>
      <c r="B59" s="106" t="s">
        <v>103</v>
      </c>
      <c r="C59" s="107" t="s">
        <v>78</v>
      </c>
      <c r="D59" s="108" t="s">
        <v>104</v>
      </c>
      <c r="E59" s="109"/>
      <c r="F59" s="110"/>
      <c r="G59" s="120"/>
      <c r="H59" s="105">
        <f t="shared" si="0"/>
        <v>0</v>
      </c>
      <c r="I59" s="76"/>
      <c r="J59" s="16"/>
    </row>
    <row r="60" spans="1:10" ht="42.75" customHeight="1">
      <c r="A60" s="106" t="s">
        <v>105</v>
      </c>
      <c r="B60" s="106" t="s">
        <v>106</v>
      </c>
      <c r="C60" s="107" t="s">
        <v>78</v>
      </c>
      <c r="D60" s="108" t="s">
        <v>107</v>
      </c>
      <c r="E60" s="168" t="s">
        <v>455</v>
      </c>
      <c r="F60" s="110">
        <v>22800</v>
      </c>
      <c r="G60" s="111"/>
      <c r="H60" s="112">
        <f t="shared" si="0"/>
        <v>22800</v>
      </c>
      <c r="I60" s="79"/>
      <c r="J60" s="16"/>
    </row>
    <row r="61" spans="1:10" ht="37.5" customHeight="1">
      <c r="A61" s="106" t="s">
        <v>108</v>
      </c>
      <c r="B61" s="106" t="s">
        <v>109</v>
      </c>
      <c r="C61" s="107" t="s">
        <v>78</v>
      </c>
      <c r="D61" s="108" t="s">
        <v>110</v>
      </c>
      <c r="E61" s="169"/>
      <c r="F61" s="110">
        <v>1268700</v>
      </c>
      <c r="G61" s="111"/>
      <c r="H61" s="112">
        <f t="shared" si="0"/>
        <v>1268700</v>
      </c>
      <c r="I61" s="79"/>
      <c r="J61" s="16"/>
    </row>
    <row r="62" spans="1:10" ht="15" customHeight="1" hidden="1">
      <c r="A62" s="106" t="s">
        <v>111</v>
      </c>
      <c r="B62" s="106" t="s">
        <v>112</v>
      </c>
      <c r="C62" s="107" t="s">
        <v>78</v>
      </c>
      <c r="D62" s="108" t="s">
        <v>19</v>
      </c>
      <c r="E62" s="56"/>
      <c r="F62" s="110"/>
      <c r="G62" s="111"/>
      <c r="H62" s="112">
        <f t="shared" si="0"/>
        <v>0</v>
      </c>
      <c r="I62" s="79"/>
      <c r="J62" s="16"/>
    </row>
    <row r="63" spans="1:10" ht="32.25" customHeight="1" hidden="1">
      <c r="A63" s="106" t="s">
        <v>113</v>
      </c>
      <c r="B63" s="106" t="s">
        <v>114</v>
      </c>
      <c r="C63" s="107" t="s">
        <v>47</v>
      </c>
      <c r="D63" s="108" t="s">
        <v>115</v>
      </c>
      <c r="E63" s="69" t="s">
        <v>424</v>
      </c>
      <c r="F63" s="110">
        <v>0</v>
      </c>
      <c r="G63" s="111">
        <v>0</v>
      </c>
      <c r="H63" s="112">
        <f t="shared" si="0"/>
        <v>0</v>
      </c>
      <c r="I63" s="79"/>
      <c r="J63" s="16"/>
    </row>
    <row r="64" spans="1:10" ht="62.25" customHeight="1">
      <c r="A64" s="106" t="s">
        <v>116</v>
      </c>
      <c r="B64" s="106" t="s">
        <v>118</v>
      </c>
      <c r="C64" s="107" t="s">
        <v>117</v>
      </c>
      <c r="D64" s="108" t="s">
        <v>119</v>
      </c>
      <c r="E64" s="42" t="s">
        <v>409</v>
      </c>
      <c r="F64" s="66"/>
      <c r="G64" s="111">
        <v>550000</v>
      </c>
      <c r="H64" s="112">
        <f t="shared" si="0"/>
        <v>550000</v>
      </c>
      <c r="I64" s="79"/>
      <c r="J64" s="16"/>
    </row>
    <row r="65" spans="1:10" ht="63.75" customHeight="1">
      <c r="A65" s="106" t="s">
        <v>120</v>
      </c>
      <c r="B65" s="106" t="s">
        <v>122</v>
      </c>
      <c r="C65" s="107" t="s">
        <v>121</v>
      </c>
      <c r="D65" s="108" t="s">
        <v>123</v>
      </c>
      <c r="E65" s="43" t="s">
        <v>410</v>
      </c>
      <c r="F65" s="110">
        <v>0</v>
      </c>
      <c r="G65" s="111">
        <v>62100</v>
      </c>
      <c r="H65" s="112">
        <f t="shared" si="0"/>
        <v>62100</v>
      </c>
      <c r="I65" s="79"/>
      <c r="J65" s="16"/>
    </row>
    <row r="66" spans="1:10" ht="27" customHeight="1">
      <c r="A66" s="99" t="s">
        <v>124</v>
      </c>
      <c r="B66" s="100"/>
      <c r="C66" s="101"/>
      <c r="D66" s="102" t="s">
        <v>396</v>
      </c>
      <c r="E66" s="103"/>
      <c r="F66" s="122">
        <f>F67</f>
        <v>35487216</v>
      </c>
      <c r="G66" s="122">
        <f>G67</f>
        <v>14260000</v>
      </c>
      <c r="H66" s="105">
        <f t="shared" si="0"/>
        <v>49747216</v>
      </c>
      <c r="I66" s="76"/>
      <c r="J66" s="16"/>
    </row>
    <row r="67" spans="1:10" ht="40.5" customHeight="1">
      <c r="A67" s="123" t="s">
        <v>125</v>
      </c>
      <c r="B67" s="124"/>
      <c r="C67" s="125"/>
      <c r="D67" s="126" t="s">
        <v>380</v>
      </c>
      <c r="E67" s="127"/>
      <c r="F67" s="128">
        <f>F69+F70+F71+F72+F73+F74+F76+F77+F78+F79+F81+F82+F83+F84+F85+F86+F87+F88</f>
        <v>35487216</v>
      </c>
      <c r="G67" s="128">
        <f>G69+G70+G71+G72+G73+G74+G76+G77+G78+G79+G81+G82+G83+G84+G85+G86+G87+G88</f>
        <v>14260000</v>
      </c>
      <c r="H67" s="129">
        <f t="shared" si="0"/>
        <v>49747216</v>
      </c>
      <c r="I67" s="77"/>
      <c r="J67" s="16"/>
    </row>
    <row r="68" spans="1:10" ht="35.25" customHeight="1" hidden="1">
      <c r="A68" s="147" t="s">
        <v>126</v>
      </c>
      <c r="B68" s="147" t="s">
        <v>128</v>
      </c>
      <c r="C68" s="149" t="s">
        <v>127</v>
      </c>
      <c r="D68" s="151" t="s">
        <v>129</v>
      </c>
      <c r="E68" s="109"/>
      <c r="F68" s="110"/>
      <c r="G68" s="120"/>
      <c r="H68" s="105">
        <f t="shared" si="0"/>
        <v>0</v>
      </c>
      <c r="I68" s="76"/>
      <c r="J68" s="16"/>
    </row>
    <row r="69" spans="1:10" ht="37.5" customHeight="1">
      <c r="A69" s="148"/>
      <c r="B69" s="148"/>
      <c r="C69" s="150"/>
      <c r="D69" s="152"/>
      <c r="E69" s="170" t="s">
        <v>397</v>
      </c>
      <c r="F69" s="42">
        <v>120000</v>
      </c>
      <c r="G69" s="42">
        <v>637970</v>
      </c>
      <c r="H69" s="112">
        <f aca="true" t="shared" si="1" ref="H69:H100">F69+G69</f>
        <v>757970</v>
      </c>
      <c r="I69" s="79"/>
      <c r="J69" s="16"/>
    </row>
    <row r="70" spans="1:10" ht="59.25" customHeight="1">
      <c r="A70" s="106" t="s">
        <v>130</v>
      </c>
      <c r="B70" s="106" t="s">
        <v>132</v>
      </c>
      <c r="C70" s="107" t="s">
        <v>131</v>
      </c>
      <c r="D70" s="108" t="s">
        <v>133</v>
      </c>
      <c r="E70" s="171"/>
      <c r="F70" s="58">
        <v>3000</v>
      </c>
      <c r="G70" s="111"/>
      <c r="H70" s="112">
        <f t="shared" si="1"/>
        <v>3000</v>
      </c>
      <c r="I70" s="79"/>
      <c r="J70" s="16"/>
    </row>
    <row r="71" spans="1:10" ht="64.5" customHeight="1">
      <c r="A71" s="106" t="s">
        <v>134</v>
      </c>
      <c r="B71" s="106" t="s">
        <v>136</v>
      </c>
      <c r="C71" s="107" t="s">
        <v>135</v>
      </c>
      <c r="D71" s="108" t="s">
        <v>137</v>
      </c>
      <c r="E71" s="57" t="s">
        <v>398</v>
      </c>
      <c r="F71" s="58">
        <v>500000</v>
      </c>
      <c r="G71" s="111"/>
      <c r="H71" s="112">
        <f t="shared" si="1"/>
        <v>500000</v>
      </c>
      <c r="I71" s="79"/>
      <c r="J71" s="16"/>
    </row>
    <row r="72" spans="1:10" ht="57" customHeight="1">
      <c r="A72" s="147" t="s">
        <v>138</v>
      </c>
      <c r="B72" s="147" t="s">
        <v>140</v>
      </c>
      <c r="C72" s="149" t="s">
        <v>139</v>
      </c>
      <c r="D72" s="151" t="s">
        <v>141</v>
      </c>
      <c r="E72" s="57" t="s">
        <v>397</v>
      </c>
      <c r="F72" s="58">
        <v>182995</v>
      </c>
      <c r="G72" s="56">
        <v>4064800</v>
      </c>
      <c r="H72" s="112">
        <f t="shared" si="1"/>
        <v>4247795</v>
      </c>
      <c r="I72" s="79"/>
      <c r="J72" s="16"/>
    </row>
    <row r="73" spans="1:10" ht="71.25" customHeight="1">
      <c r="A73" s="148"/>
      <c r="B73" s="148"/>
      <c r="C73" s="150"/>
      <c r="D73" s="152"/>
      <c r="E73" s="58" t="s">
        <v>399</v>
      </c>
      <c r="F73" s="58">
        <v>2423179</v>
      </c>
      <c r="G73" s="56"/>
      <c r="H73" s="112">
        <f t="shared" si="1"/>
        <v>2423179</v>
      </c>
      <c r="I73" s="79"/>
      <c r="J73" s="16"/>
    </row>
    <row r="74" spans="1:10" ht="57" customHeight="1">
      <c r="A74" s="106" t="s">
        <v>143</v>
      </c>
      <c r="B74" s="106" t="s">
        <v>144</v>
      </c>
      <c r="C74" s="107" t="s">
        <v>142</v>
      </c>
      <c r="D74" s="108" t="s">
        <v>145</v>
      </c>
      <c r="E74" s="57" t="s">
        <v>397</v>
      </c>
      <c r="F74" s="58">
        <v>7610575</v>
      </c>
      <c r="G74" s="56">
        <v>2297230</v>
      </c>
      <c r="H74" s="112">
        <f t="shared" si="1"/>
        <v>9907805</v>
      </c>
      <c r="I74" s="79"/>
      <c r="J74" s="16"/>
    </row>
    <row r="75" spans="1:10" ht="244.5" customHeight="1">
      <c r="A75" s="118" t="s">
        <v>146</v>
      </c>
      <c r="B75" s="113"/>
      <c r="C75" s="114"/>
      <c r="D75" s="119" t="s">
        <v>438</v>
      </c>
      <c r="E75" s="121"/>
      <c r="F75" s="116">
        <f>F76+F77+F78+F79</f>
        <v>15000000</v>
      </c>
      <c r="G75" s="116">
        <f>G76+G77+G78+G79</f>
        <v>100000</v>
      </c>
      <c r="H75" s="117">
        <f t="shared" si="1"/>
        <v>15100000</v>
      </c>
      <c r="I75" s="78"/>
      <c r="J75" s="16"/>
    </row>
    <row r="76" spans="1:10" ht="259.5" customHeight="1">
      <c r="A76" s="106" t="s">
        <v>147</v>
      </c>
      <c r="B76" s="106" t="s">
        <v>149</v>
      </c>
      <c r="C76" s="107" t="s">
        <v>148</v>
      </c>
      <c r="D76" s="108" t="s">
        <v>439</v>
      </c>
      <c r="E76" s="165" t="s">
        <v>390</v>
      </c>
      <c r="F76" s="110">
        <v>0</v>
      </c>
      <c r="G76" s="111">
        <v>100000</v>
      </c>
      <c r="H76" s="112">
        <f t="shared" si="1"/>
        <v>100000</v>
      </c>
      <c r="I76" s="79"/>
      <c r="J76" s="16"/>
    </row>
    <row r="77" spans="1:10" ht="60" customHeight="1">
      <c r="A77" s="106" t="s">
        <v>150</v>
      </c>
      <c r="B77" s="106" t="s">
        <v>152</v>
      </c>
      <c r="C77" s="107" t="s">
        <v>151</v>
      </c>
      <c r="D77" s="108" t="s">
        <v>153</v>
      </c>
      <c r="E77" s="162"/>
      <c r="F77" s="110">
        <v>11000000</v>
      </c>
      <c r="G77" s="111"/>
      <c r="H77" s="112">
        <f t="shared" si="1"/>
        <v>11000000</v>
      </c>
      <c r="I77" s="79"/>
      <c r="J77" s="16"/>
    </row>
    <row r="78" spans="1:10" ht="60" customHeight="1">
      <c r="A78" s="106" t="s">
        <v>154</v>
      </c>
      <c r="B78" s="106" t="s">
        <v>155</v>
      </c>
      <c r="C78" s="107" t="s">
        <v>151</v>
      </c>
      <c r="D78" s="108" t="s">
        <v>156</v>
      </c>
      <c r="E78" s="162"/>
      <c r="F78" s="110">
        <v>1000000</v>
      </c>
      <c r="G78" s="111"/>
      <c r="H78" s="112">
        <f t="shared" si="1"/>
        <v>1000000</v>
      </c>
      <c r="I78" s="79"/>
      <c r="J78" s="16"/>
    </row>
    <row r="79" spans="1:10" ht="59.25" customHeight="1">
      <c r="A79" s="106" t="s">
        <v>157</v>
      </c>
      <c r="B79" s="106" t="s">
        <v>158</v>
      </c>
      <c r="C79" s="107" t="s">
        <v>151</v>
      </c>
      <c r="D79" s="108" t="s">
        <v>159</v>
      </c>
      <c r="E79" s="163"/>
      <c r="F79" s="110">
        <v>3000000</v>
      </c>
      <c r="G79" s="111"/>
      <c r="H79" s="112">
        <f t="shared" si="1"/>
        <v>3000000</v>
      </c>
      <c r="I79" s="79"/>
      <c r="J79" s="16"/>
    </row>
    <row r="80" spans="1:10" ht="43.5" customHeight="1">
      <c r="A80" s="118" t="s">
        <v>160</v>
      </c>
      <c r="B80" s="113"/>
      <c r="C80" s="114"/>
      <c r="D80" s="115" t="s">
        <v>381</v>
      </c>
      <c r="E80" s="130"/>
      <c r="F80" s="116">
        <f>F81+F82</f>
        <v>177500</v>
      </c>
      <c r="G80" s="116">
        <f>G81+G82</f>
        <v>0</v>
      </c>
      <c r="H80" s="117">
        <f t="shared" si="1"/>
        <v>177500</v>
      </c>
      <c r="I80" s="78"/>
      <c r="J80" s="16"/>
    </row>
    <row r="81" spans="1:10" ht="94.5" customHeight="1">
      <c r="A81" s="106" t="s">
        <v>161</v>
      </c>
      <c r="B81" s="106" t="s">
        <v>162</v>
      </c>
      <c r="C81" s="107" t="s">
        <v>63</v>
      </c>
      <c r="D81" s="108" t="s">
        <v>163</v>
      </c>
      <c r="E81" s="42" t="s">
        <v>389</v>
      </c>
      <c r="F81" s="110">
        <v>16500</v>
      </c>
      <c r="G81" s="111"/>
      <c r="H81" s="112">
        <f t="shared" si="1"/>
        <v>16500</v>
      </c>
      <c r="I81" s="79"/>
      <c r="J81" s="16"/>
    </row>
    <row r="82" spans="1:10" ht="67.5" customHeight="1">
      <c r="A82" s="106" t="s">
        <v>164</v>
      </c>
      <c r="B82" s="106" t="s">
        <v>165</v>
      </c>
      <c r="C82" s="107" t="s">
        <v>63</v>
      </c>
      <c r="D82" s="108" t="s">
        <v>166</v>
      </c>
      <c r="E82" s="165" t="s">
        <v>391</v>
      </c>
      <c r="F82" s="110">
        <v>161000</v>
      </c>
      <c r="G82" s="111"/>
      <c r="H82" s="112">
        <f t="shared" si="1"/>
        <v>161000</v>
      </c>
      <c r="I82" s="79"/>
      <c r="J82" s="16"/>
    </row>
    <row r="83" spans="1:10" ht="78">
      <c r="A83" s="106" t="s">
        <v>167</v>
      </c>
      <c r="B83" s="106" t="s">
        <v>67</v>
      </c>
      <c r="C83" s="107" t="s">
        <v>63</v>
      </c>
      <c r="D83" s="108" t="s">
        <v>68</v>
      </c>
      <c r="E83" s="163"/>
      <c r="F83" s="110">
        <v>1000000</v>
      </c>
      <c r="G83" s="111"/>
      <c r="H83" s="112">
        <f t="shared" si="1"/>
        <v>1000000</v>
      </c>
      <c r="I83" s="79"/>
      <c r="J83" s="16"/>
    </row>
    <row r="84" spans="1:10" ht="63.75" customHeight="1">
      <c r="A84" s="106" t="s">
        <v>168</v>
      </c>
      <c r="B84" s="106" t="s">
        <v>169</v>
      </c>
      <c r="C84" s="107" t="s">
        <v>148</v>
      </c>
      <c r="D84" s="108" t="s">
        <v>170</v>
      </c>
      <c r="E84" s="165" t="s">
        <v>390</v>
      </c>
      <c r="F84" s="110">
        <v>380000</v>
      </c>
      <c r="G84" s="111"/>
      <c r="H84" s="112">
        <f t="shared" si="1"/>
        <v>380000</v>
      </c>
      <c r="I84" s="79"/>
      <c r="J84" s="16"/>
    </row>
    <row r="85" spans="1:10" ht="58.5" customHeight="1">
      <c r="A85" s="106" t="s">
        <v>171</v>
      </c>
      <c r="B85" s="106" t="s">
        <v>173</v>
      </c>
      <c r="C85" s="107" t="s">
        <v>172</v>
      </c>
      <c r="D85" s="108" t="s">
        <v>174</v>
      </c>
      <c r="E85" s="163"/>
      <c r="F85" s="110">
        <v>1935900</v>
      </c>
      <c r="G85" s="111">
        <v>560000</v>
      </c>
      <c r="H85" s="112">
        <f t="shared" si="1"/>
        <v>2495900</v>
      </c>
      <c r="I85" s="79"/>
      <c r="J85" s="16"/>
    </row>
    <row r="86" spans="1:10" ht="90.75" customHeight="1">
      <c r="A86" s="106" t="s">
        <v>175</v>
      </c>
      <c r="B86" s="106" t="s">
        <v>176</v>
      </c>
      <c r="C86" s="107" t="s">
        <v>172</v>
      </c>
      <c r="D86" s="108" t="s">
        <v>177</v>
      </c>
      <c r="E86" s="42" t="s">
        <v>392</v>
      </c>
      <c r="F86" s="110">
        <v>6142700</v>
      </c>
      <c r="G86" s="111"/>
      <c r="H86" s="112">
        <f t="shared" si="1"/>
        <v>6142700</v>
      </c>
      <c r="I86" s="79"/>
      <c r="J86" s="16"/>
    </row>
    <row r="87" spans="1:10" ht="48" customHeight="1">
      <c r="A87" s="106" t="s">
        <v>178</v>
      </c>
      <c r="B87" s="106" t="s">
        <v>179</v>
      </c>
      <c r="C87" s="107" t="s">
        <v>117</v>
      </c>
      <c r="D87" s="108" t="s">
        <v>180</v>
      </c>
      <c r="E87" s="42" t="s">
        <v>424</v>
      </c>
      <c r="F87" s="110">
        <v>0</v>
      </c>
      <c r="G87" s="111">
        <v>6600000</v>
      </c>
      <c r="H87" s="112">
        <f t="shared" si="1"/>
        <v>6600000</v>
      </c>
      <c r="I87" s="79"/>
      <c r="J87" s="16"/>
    </row>
    <row r="88" spans="1:10" ht="48" customHeight="1">
      <c r="A88" s="106" t="s">
        <v>181</v>
      </c>
      <c r="B88" s="106" t="s">
        <v>18</v>
      </c>
      <c r="C88" s="107" t="s">
        <v>17</v>
      </c>
      <c r="D88" s="108" t="s">
        <v>19</v>
      </c>
      <c r="E88" s="43" t="s">
        <v>458</v>
      </c>
      <c r="F88" s="110">
        <v>11367</v>
      </c>
      <c r="G88" s="111"/>
      <c r="H88" s="112">
        <f t="shared" si="1"/>
        <v>11367</v>
      </c>
      <c r="I88" s="79"/>
      <c r="J88" s="16"/>
    </row>
    <row r="89" spans="1:10" ht="36" customHeight="1">
      <c r="A89" s="99" t="s">
        <v>182</v>
      </c>
      <c r="B89" s="100"/>
      <c r="C89" s="101"/>
      <c r="D89" s="131" t="s">
        <v>183</v>
      </c>
      <c r="E89" s="132"/>
      <c r="F89" s="104">
        <f>F90+F100+F109</f>
        <v>19768500</v>
      </c>
      <c r="G89" s="104">
        <f>G90+G100+G109</f>
        <v>289660</v>
      </c>
      <c r="H89" s="105">
        <f t="shared" si="1"/>
        <v>20058160</v>
      </c>
      <c r="I89" s="76"/>
      <c r="J89" s="16"/>
    </row>
    <row r="90" spans="1:10" ht="43.5" customHeight="1">
      <c r="A90" s="123" t="s">
        <v>184</v>
      </c>
      <c r="B90" s="124"/>
      <c r="C90" s="125"/>
      <c r="D90" s="133" t="s">
        <v>440</v>
      </c>
      <c r="E90" s="134"/>
      <c r="F90" s="120">
        <f>F92+F94+F95+F97+F98+F99</f>
        <v>6653500</v>
      </c>
      <c r="G90" s="120">
        <f>G92+G94+G95+G97+G98+G99</f>
        <v>161560</v>
      </c>
      <c r="H90" s="129">
        <f>H93+H95+H96+H98+H99+H92</f>
        <v>6815060</v>
      </c>
      <c r="I90" s="77"/>
      <c r="J90" s="16"/>
    </row>
    <row r="91" spans="1:10" s="55" customFormat="1" ht="70.5" customHeight="1">
      <c r="A91" s="118" t="s">
        <v>395</v>
      </c>
      <c r="B91" s="118"/>
      <c r="C91" s="135"/>
      <c r="D91" s="115" t="s">
        <v>187</v>
      </c>
      <c r="E91" s="130"/>
      <c r="F91" s="116">
        <f>F92</f>
        <v>5354100</v>
      </c>
      <c r="G91" s="116">
        <f>G92</f>
        <v>61560</v>
      </c>
      <c r="H91" s="117">
        <f t="shared" si="1"/>
        <v>5415660</v>
      </c>
      <c r="I91" s="78"/>
      <c r="J91" s="54"/>
    </row>
    <row r="92" spans="1:10" ht="60" customHeight="1">
      <c r="A92" s="106" t="s">
        <v>188</v>
      </c>
      <c r="B92" s="106" t="s">
        <v>190</v>
      </c>
      <c r="C92" s="107" t="s">
        <v>189</v>
      </c>
      <c r="D92" s="108" t="s">
        <v>191</v>
      </c>
      <c r="E92" s="42" t="s">
        <v>390</v>
      </c>
      <c r="F92" s="110">
        <v>5354100</v>
      </c>
      <c r="G92" s="111">
        <v>61560</v>
      </c>
      <c r="H92" s="112">
        <f t="shared" si="1"/>
        <v>5415660</v>
      </c>
      <c r="I92" s="79"/>
      <c r="J92" s="16"/>
    </row>
    <row r="93" spans="1:10" ht="96" customHeight="1">
      <c r="A93" s="118" t="s">
        <v>192</v>
      </c>
      <c r="B93" s="113"/>
      <c r="C93" s="114"/>
      <c r="D93" s="119" t="s">
        <v>193</v>
      </c>
      <c r="E93" s="121"/>
      <c r="F93" s="116">
        <f>F94</f>
        <v>627300</v>
      </c>
      <c r="G93" s="116">
        <f>G94</f>
        <v>0</v>
      </c>
      <c r="H93" s="117">
        <f t="shared" si="1"/>
        <v>627300</v>
      </c>
      <c r="I93" s="78"/>
      <c r="J93" s="16"/>
    </row>
    <row r="94" spans="1:10" ht="96" customHeight="1">
      <c r="A94" s="106" t="s">
        <v>194</v>
      </c>
      <c r="B94" s="106" t="s">
        <v>195</v>
      </c>
      <c r="C94" s="107" t="s">
        <v>186</v>
      </c>
      <c r="D94" s="108" t="s">
        <v>196</v>
      </c>
      <c r="E94" s="165" t="s">
        <v>390</v>
      </c>
      <c r="F94" s="110">
        <v>627300</v>
      </c>
      <c r="G94" s="111"/>
      <c r="H94" s="112">
        <f t="shared" si="1"/>
        <v>627300</v>
      </c>
      <c r="I94" s="79"/>
      <c r="J94" s="16"/>
    </row>
    <row r="95" spans="1:10" ht="98.25" customHeight="1">
      <c r="A95" s="106" t="s">
        <v>197</v>
      </c>
      <c r="B95" s="106" t="s">
        <v>198</v>
      </c>
      <c r="C95" s="107" t="s">
        <v>185</v>
      </c>
      <c r="D95" s="108" t="s">
        <v>199</v>
      </c>
      <c r="E95" s="163"/>
      <c r="F95" s="110">
        <v>601100</v>
      </c>
      <c r="G95" s="111"/>
      <c r="H95" s="112">
        <f t="shared" si="1"/>
        <v>601100</v>
      </c>
      <c r="I95" s="79"/>
      <c r="J95" s="16"/>
    </row>
    <row r="96" spans="1:10" ht="22.5" customHeight="1">
      <c r="A96" s="118" t="s">
        <v>200</v>
      </c>
      <c r="B96" s="113"/>
      <c r="C96" s="114"/>
      <c r="D96" s="119" t="s">
        <v>201</v>
      </c>
      <c r="E96" s="121"/>
      <c r="F96" s="116">
        <f>F97</f>
        <v>50000</v>
      </c>
      <c r="G96" s="116">
        <f>G97</f>
        <v>0</v>
      </c>
      <c r="H96" s="117">
        <f t="shared" si="1"/>
        <v>50000</v>
      </c>
      <c r="I96" s="78"/>
      <c r="J96" s="16"/>
    </row>
    <row r="97" spans="1:10" ht="60" customHeight="1">
      <c r="A97" s="106" t="s">
        <v>202</v>
      </c>
      <c r="B97" s="106" t="s">
        <v>169</v>
      </c>
      <c r="C97" s="107" t="s">
        <v>148</v>
      </c>
      <c r="D97" s="108" t="s">
        <v>170</v>
      </c>
      <c r="E97" s="165" t="s">
        <v>390</v>
      </c>
      <c r="F97" s="110">
        <v>50000</v>
      </c>
      <c r="G97" s="111"/>
      <c r="H97" s="112">
        <f t="shared" si="1"/>
        <v>50000</v>
      </c>
      <c r="I97" s="79"/>
      <c r="J97" s="16"/>
    </row>
    <row r="98" spans="1:10" ht="60" customHeight="1">
      <c r="A98" s="106" t="s">
        <v>203</v>
      </c>
      <c r="B98" s="106" t="s">
        <v>176</v>
      </c>
      <c r="C98" s="107" t="s">
        <v>172</v>
      </c>
      <c r="D98" s="108" t="s">
        <v>177</v>
      </c>
      <c r="E98" s="163"/>
      <c r="F98" s="110">
        <v>21000</v>
      </c>
      <c r="G98" s="111"/>
      <c r="H98" s="112">
        <f t="shared" si="1"/>
        <v>21000</v>
      </c>
      <c r="I98" s="79"/>
      <c r="J98" s="16"/>
    </row>
    <row r="99" spans="1:10" ht="45.75" customHeight="1">
      <c r="A99" s="106" t="s">
        <v>204</v>
      </c>
      <c r="B99" s="106" t="s">
        <v>179</v>
      </c>
      <c r="C99" s="107" t="s">
        <v>117</v>
      </c>
      <c r="D99" s="108" t="s">
        <v>180</v>
      </c>
      <c r="E99" s="42" t="s">
        <v>424</v>
      </c>
      <c r="F99" s="110">
        <v>0</v>
      </c>
      <c r="G99" s="111">
        <v>100000</v>
      </c>
      <c r="H99" s="112">
        <f t="shared" si="1"/>
        <v>100000</v>
      </c>
      <c r="I99" s="79"/>
      <c r="J99" s="16"/>
    </row>
    <row r="100" spans="1:10" ht="48.75" customHeight="1">
      <c r="A100" s="123" t="s">
        <v>205</v>
      </c>
      <c r="B100" s="124"/>
      <c r="C100" s="125"/>
      <c r="D100" s="133" t="s">
        <v>441</v>
      </c>
      <c r="E100" s="134"/>
      <c r="F100" s="120">
        <f>F102+F104+F105+F107+F108</f>
        <v>6333400</v>
      </c>
      <c r="G100" s="120">
        <f>G102+G104+G105+G107+G108</f>
        <v>73100</v>
      </c>
      <c r="H100" s="129">
        <f t="shared" si="1"/>
        <v>6406500</v>
      </c>
      <c r="I100" s="77"/>
      <c r="J100" s="16"/>
    </row>
    <row r="101" spans="1:10" ht="69" customHeight="1">
      <c r="A101" s="118" t="s">
        <v>206</v>
      </c>
      <c r="B101" s="113"/>
      <c r="C101" s="114"/>
      <c r="D101" s="119" t="s">
        <v>187</v>
      </c>
      <c r="E101" s="121"/>
      <c r="F101" s="116">
        <f>F102</f>
        <v>4936300</v>
      </c>
      <c r="G101" s="116">
        <f>G102</f>
        <v>73100</v>
      </c>
      <c r="H101" s="117">
        <f aca="true" t="shared" si="2" ref="H101:H120">F101+G101</f>
        <v>5009400</v>
      </c>
      <c r="I101" s="78"/>
      <c r="J101" s="16"/>
    </row>
    <row r="102" spans="1:10" ht="74.25" customHeight="1">
      <c r="A102" s="106" t="s">
        <v>207</v>
      </c>
      <c r="B102" s="106" t="s">
        <v>190</v>
      </c>
      <c r="C102" s="107" t="s">
        <v>189</v>
      </c>
      <c r="D102" s="108" t="s">
        <v>191</v>
      </c>
      <c r="E102" s="42" t="s">
        <v>390</v>
      </c>
      <c r="F102" s="110">
        <v>4936300</v>
      </c>
      <c r="G102" s="111">
        <v>73100</v>
      </c>
      <c r="H102" s="112">
        <f t="shared" si="2"/>
        <v>5009400</v>
      </c>
      <c r="I102" s="79"/>
      <c r="J102" s="16"/>
    </row>
    <row r="103" spans="1:10" ht="93">
      <c r="A103" s="118" t="s">
        <v>208</v>
      </c>
      <c r="B103" s="113"/>
      <c r="C103" s="114"/>
      <c r="D103" s="119" t="s">
        <v>193</v>
      </c>
      <c r="E103" s="121"/>
      <c r="F103" s="116">
        <f>F104</f>
        <v>365600</v>
      </c>
      <c r="G103" s="116">
        <f>G104</f>
        <v>0</v>
      </c>
      <c r="H103" s="117">
        <f t="shared" si="2"/>
        <v>365600</v>
      </c>
      <c r="I103" s="78"/>
      <c r="J103" s="16"/>
    </row>
    <row r="104" spans="1:10" ht="91.5" customHeight="1">
      <c r="A104" s="106" t="s">
        <v>209</v>
      </c>
      <c r="B104" s="106" t="s">
        <v>195</v>
      </c>
      <c r="C104" s="107" t="s">
        <v>186</v>
      </c>
      <c r="D104" s="108" t="s">
        <v>196</v>
      </c>
      <c r="E104" s="42" t="s">
        <v>390</v>
      </c>
      <c r="F104" s="110">
        <v>365600</v>
      </c>
      <c r="G104" s="111"/>
      <c r="H104" s="112">
        <f t="shared" si="2"/>
        <v>365600</v>
      </c>
      <c r="I104" s="79"/>
      <c r="J104" s="16"/>
    </row>
    <row r="105" spans="1:10" ht="108" customHeight="1">
      <c r="A105" s="106" t="s">
        <v>210</v>
      </c>
      <c r="B105" s="106" t="s">
        <v>198</v>
      </c>
      <c r="C105" s="107" t="s">
        <v>185</v>
      </c>
      <c r="D105" s="108" t="s">
        <v>199</v>
      </c>
      <c r="E105" s="42" t="s">
        <v>390</v>
      </c>
      <c r="F105" s="110">
        <v>955500</v>
      </c>
      <c r="G105" s="111"/>
      <c r="H105" s="112">
        <f t="shared" si="2"/>
        <v>955500</v>
      </c>
      <c r="I105" s="79"/>
      <c r="J105" s="16"/>
    </row>
    <row r="106" spans="1:10" ht="22.5" customHeight="1">
      <c r="A106" s="118" t="s">
        <v>211</v>
      </c>
      <c r="B106" s="113"/>
      <c r="C106" s="114"/>
      <c r="D106" s="119" t="s">
        <v>201</v>
      </c>
      <c r="E106" s="121"/>
      <c r="F106" s="116">
        <f>F107</f>
        <v>55000</v>
      </c>
      <c r="G106" s="116">
        <f>G107</f>
        <v>0</v>
      </c>
      <c r="H106" s="117">
        <f t="shared" si="2"/>
        <v>55000</v>
      </c>
      <c r="I106" s="78"/>
      <c r="J106" s="16"/>
    </row>
    <row r="107" spans="1:10" ht="57" customHeight="1">
      <c r="A107" s="106" t="s">
        <v>212</v>
      </c>
      <c r="B107" s="106" t="s">
        <v>169</v>
      </c>
      <c r="C107" s="107" t="s">
        <v>148</v>
      </c>
      <c r="D107" s="108" t="s">
        <v>170</v>
      </c>
      <c r="E107" s="42" t="s">
        <v>390</v>
      </c>
      <c r="F107" s="110">
        <v>55000</v>
      </c>
      <c r="G107" s="111"/>
      <c r="H107" s="112">
        <f t="shared" si="2"/>
        <v>55000</v>
      </c>
      <c r="I107" s="79"/>
      <c r="J107" s="16"/>
    </row>
    <row r="108" spans="1:10" ht="75" customHeight="1">
      <c r="A108" s="106" t="s">
        <v>213</v>
      </c>
      <c r="B108" s="106" t="s">
        <v>176</v>
      </c>
      <c r="C108" s="107" t="s">
        <v>172</v>
      </c>
      <c r="D108" s="108" t="s">
        <v>177</v>
      </c>
      <c r="E108" s="42" t="s">
        <v>394</v>
      </c>
      <c r="F108" s="110">
        <v>21000</v>
      </c>
      <c r="G108" s="111"/>
      <c r="H108" s="112">
        <f t="shared" si="2"/>
        <v>21000</v>
      </c>
      <c r="I108" s="79"/>
      <c r="J108" s="16"/>
    </row>
    <row r="109" spans="1:10" ht="51.75" customHeight="1">
      <c r="A109" s="123" t="s">
        <v>214</v>
      </c>
      <c r="B109" s="124"/>
      <c r="C109" s="125"/>
      <c r="D109" s="133" t="s">
        <v>442</v>
      </c>
      <c r="E109" s="134"/>
      <c r="F109" s="120">
        <f>F111+F113+F114+F116+F117</f>
        <v>6781600</v>
      </c>
      <c r="G109" s="120">
        <f>G111+G113+G114+G116+G117</f>
        <v>55000</v>
      </c>
      <c r="H109" s="129">
        <f t="shared" si="2"/>
        <v>6836600</v>
      </c>
      <c r="I109" s="77"/>
      <c r="J109" s="16"/>
    </row>
    <row r="110" spans="1:10" ht="66.75" customHeight="1">
      <c r="A110" s="118" t="s">
        <v>215</v>
      </c>
      <c r="B110" s="113"/>
      <c r="C110" s="114"/>
      <c r="D110" s="119" t="s">
        <v>187</v>
      </c>
      <c r="E110" s="121"/>
      <c r="F110" s="116">
        <f>F111</f>
        <v>5778500</v>
      </c>
      <c r="G110" s="116">
        <f>G111</f>
        <v>55000</v>
      </c>
      <c r="H110" s="117">
        <f t="shared" si="2"/>
        <v>5833500</v>
      </c>
      <c r="I110" s="78"/>
      <c r="J110" s="16"/>
    </row>
    <row r="111" spans="1:10" ht="46.5">
      <c r="A111" s="106" t="s">
        <v>216</v>
      </c>
      <c r="B111" s="106" t="s">
        <v>190</v>
      </c>
      <c r="C111" s="107" t="s">
        <v>189</v>
      </c>
      <c r="D111" s="108" t="s">
        <v>191</v>
      </c>
      <c r="E111" s="42" t="s">
        <v>390</v>
      </c>
      <c r="F111" s="110">
        <v>5778500</v>
      </c>
      <c r="G111" s="111">
        <v>55000</v>
      </c>
      <c r="H111" s="112">
        <f t="shared" si="2"/>
        <v>5833500</v>
      </c>
      <c r="I111" s="79"/>
      <c r="J111" s="16"/>
    </row>
    <row r="112" spans="1:10" ht="93" customHeight="1">
      <c r="A112" s="118" t="s">
        <v>217</v>
      </c>
      <c r="B112" s="113"/>
      <c r="C112" s="114"/>
      <c r="D112" s="119" t="s">
        <v>452</v>
      </c>
      <c r="E112" s="121"/>
      <c r="F112" s="116">
        <f>F113</f>
        <v>322700</v>
      </c>
      <c r="G112" s="116">
        <f>G113</f>
        <v>0</v>
      </c>
      <c r="H112" s="117">
        <f t="shared" si="2"/>
        <v>322700</v>
      </c>
      <c r="I112" s="78"/>
      <c r="J112" s="16"/>
    </row>
    <row r="113" spans="1:10" ht="90.75" customHeight="1">
      <c r="A113" s="106" t="s">
        <v>218</v>
      </c>
      <c r="B113" s="106" t="s">
        <v>195</v>
      </c>
      <c r="C113" s="107" t="s">
        <v>186</v>
      </c>
      <c r="D113" s="108" t="s">
        <v>196</v>
      </c>
      <c r="E113" s="165" t="s">
        <v>390</v>
      </c>
      <c r="F113" s="110">
        <v>322700</v>
      </c>
      <c r="G113" s="111"/>
      <c r="H113" s="112">
        <f t="shared" si="2"/>
        <v>322700</v>
      </c>
      <c r="I113" s="79"/>
      <c r="J113" s="16"/>
    </row>
    <row r="114" spans="1:10" ht="99" customHeight="1">
      <c r="A114" s="106" t="s">
        <v>219</v>
      </c>
      <c r="B114" s="106" t="s">
        <v>198</v>
      </c>
      <c r="C114" s="107" t="s">
        <v>185</v>
      </c>
      <c r="D114" s="108" t="s">
        <v>199</v>
      </c>
      <c r="E114" s="163"/>
      <c r="F114" s="110">
        <v>609600</v>
      </c>
      <c r="G114" s="111"/>
      <c r="H114" s="112">
        <f t="shared" si="2"/>
        <v>609600</v>
      </c>
      <c r="I114" s="79"/>
      <c r="J114" s="16"/>
    </row>
    <row r="115" spans="1:10" ht="25.5" customHeight="1">
      <c r="A115" s="118" t="s">
        <v>220</v>
      </c>
      <c r="B115" s="113"/>
      <c r="C115" s="114"/>
      <c r="D115" s="119" t="s">
        <v>201</v>
      </c>
      <c r="E115" s="121"/>
      <c r="F115" s="116">
        <f>F116</f>
        <v>55000</v>
      </c>
      <c r="G115" s="116"/>
      <c r="H115" s="117">
        <f t="shared" si="2"/>
        <v>55000</v>
      </c>
      <c r="I115" s="78"/>
      <c r="J115" s="16"/>
    </row>
    <row r="116" spans="1:10" ht="44.25" customHeight="1">
      <c r="A116" s="106" t="s">
        <v>221</v>
      </c>
      <c r="B116" s="106" t="s">
        <v>169</v>
      </c>
      <c r="C116" s="107" t="s">
        <v>148</v>
      </c>
      <c r="D116" s="108" t="s">
        <v>170</v>
      </c>
      <c r="E116" s="165" t="s">
        <v>390</v>
      </c>
      <c r="F116" s="110">
        <v>55000</v>
      </c>
      <c r="G116" s="111"/>
      <c r="H116" s="112">
        <f t="shared" si="2"/>
        <v>55000</v>
      </c>
      <c r="I116" s="79"/>
      <c r="J116" s="16"/>
    </row>
    <row r="117" spans="1:10" ht="39" customHeight="1">
      <c r="A117" s="106" t="s">
        <v>222</v>
      </c>
      <c r="B117" s="106" t="s">
        <v>176</v>
      </c>
      <c r="C117" s="107" t="s">
        <v>172</v>
      </c>
      <c r="D117" s="108" t="s">
        <v>177</v>
      </c>
      <c r="E117" s="163"/>
      <c r="F117" s="110">
        <v>15800</v>
      </c>
      <c r="G117" s="111"/>
      <c r="H117" s="112">
        <f t="shared" si="2"/>
        <v>15800</v>
      </c>
      <c r="I117" s="79"/>
      <c r="J117" s="16"/>
    </row>
    <row r="118" spans="1:10" ht="21" customHeight="1">
      <c r="A118" s="99" t="s">
        <v>223</v>
      </c>
      <c r="B118" s="100"/>
      <c r="C118" s="101"/>
      <c r="D118" s="131" t="s">
        <v>224</v>
      </c>
      <c r="E118" s="132"/>
      <c r="F118" s="104">
        <f>F119+F124+F127+F130</f>
        <v>3810800</v>
      </c>
      <c r="G118" s="104">
        <f>G119+G124+G127+G130</f>
        <v>0</v>
      </c>
      <c r="H118" s="105">
        <f t="shared" si="2"/>
        <v>3810800</v>
      </c>
      <c r="I118" s="76"/>
      <c r="J118" s="16"/>
    </row>
    <row r="119" spans="1:10" ht="18" customHeight="1">
      <c r="A119" s="123" t="s">
        <v>225</v>
      </c>
      <c r="B119" s="124"/>
      <c r="C119" s="125"/>
      <c r="D119" s="133" t="s">
        <v>382</v>
      </c>
      <c r="E119" s="134"/>
      <c r="F119" s="120">
        <f>F121+F122+F123</f>
        <v>3766900</v>
      </c>
      <c r="G119" s="120">
        <f>G121+G122+G123</f>
        <v>0</v>
      </c>
      <c r="H119" s="129">
        <f t="shared" si="2"/>
        <v>3766900</v>
      </c>
      <c r="I119" s="77"/>
      <c r="J119" s="16"/>
    </row>
    <row r="120" spans="1:10" ht="30.75">
      <c r="A120" s="118" t="s">
        <v>226</v>
      </c>
      <c r="B120" s="113"/>
      <c r="C120" s="114"/>
      <c r="D120" s="119" t="s">
        <v>227</v>
      </c>
      <c r="E120" s="121"/>
      <c r="F120" s="116">
        <f>F121+F122</f>
        <v>3721900</v>
      </c>
      <c r="G120" s="116">
        <f>G121+G122</f>
        <v>0</v>
      </c>
      <c r="H120" s="117">
        <f t="shared" si="2"/>
        <v>3721900</v>
      </c>
      <c r="I120" s="78"/>
      <c r="J120" s="16"/>
    </row>
    <row r="121" spans="1:10" ht="46.5">
      <c r="A121" s="106" t="s">
        <v>228</v>
      </c>
      <c r="B121" s="106" t="s">
        <v>229</v>
      </c>
      <c r="C121" s="107" t="s">
        <v>63</v>
      </c>
      <c r="D121" s="108" t="s">
        <v>230</v>
      </c>
      <c r="E121" s="165" t="s">
        <v>393</v>
      </c>
      <c r="F121" s="110">
        <v>3624100</v>
      </c>
      <c r="G121" s="111"/>
      <c r="H121" s="112">
        <f aca="true" t="shared" si="3" ref="H121:H179">F121+G121</f>
        <v>3624100</v>
      </c>
      <c r="I121" s="79"/>
      <c r="J121" s="16"/>
    </row>
    <row r="122" spans="1:10" ht="15">
      <c r="A122" s="106" t="s">
        <v>231</v>
      </c>
      <c r="B122" s="106" t="s">
        <v>232</v>
      </c>
      <c r="C122" s="107" t="s">
        <v>63</v>
      </c>
      <c r="D122" s="108" t="s">
        <v>233</v>
      </c>
      <c r="E122" s="162"/>
      <c r="F122" s="110">
        <v>97800</v>
      </c>
      <c r="G122" s="111"/>
      <c r="H122" s="112">
        <f t="shared" si="3"/>
        <v>97800</v>
      </c>
      <c r="I122" s="79"/>
      <c r="J122" s="16"/>
    </row>
    <row r="123" spans="1:10" ht="15">
      <c r="A123" s="106" t="s">
        <v>234</v>
      </c>
      <c r="B123" s="106" t="s">
        <v>70</v>
      </c>
      <c r="C123" s="107" t="s">
        <v>63</v>
      </c>
      <c r="D123" s="108" t="s">
        <v>19</v>
      </c>
      <c r="E123" s="163"/>
      <c r="F123" s="110">
        <v>45000</v>
      </c>
      <c r="G123" s="111"/>
      <c r="H123" s="112">
        <f t="shared" si="3"/>
        <v>45000</v>
      </c>
      <c r="I123" s="79"/>
      <c r="J123" s="16"/>
    </row>
    <row r="124" spans="1:10" ht="36" customHeight="1">
      <c r="A124" s="123" t="s">
        <v>235</v>
      </c>
      <c r="B124" s="124"/>
      <c r="C124" s="125"/>
      <c r="D124" s="126" t="s">
        <v>236</v>
      </c>
      <c r="E124" s="127"/>
      <c r="F124" s="120">
        <f>F126</f>
        <v>18900</v>
      </c>
      <c r="G124" s="120">
        <f>G126</f>
        <v>0</v>
      </c>
      <c r="H124" s="129">
        <f t="shared" si="3"/>
        <v>18900</v>
      </c>
      <c r="I124" s="77"/>
      <c r="J124" s="16"/>
    </row>
    <row r="125" spans="1:10" ht="36" customHeight="1">
      <c r="A125" s="118" t="s">
        <v>237</v>
      </c>
      <c r="B125" s="113"/>
      <c r="C125" s="114"/>
      <c r="D125" s="119" t="s">
        <v>227</v>
      </c>
      <c r="E125" s="121"/>
      <c r="F125" s="116">
        <v>18900</v>
      </c>
      <c r="G125" s="116">
        <v>0</v>
      </c>
      <c r="H125" s="105">
        <f t="shared" si="3"/>
        <v>18900</v>
      </c>
      <c r="I125" s="76"/>
      <c r="J125" s="16"/>
    </row>
    <row r="126" spans="1:10" ht="46.5">
      <c r="A126" s="106" t="s">
        <v>238</v>
      </c>
      <c r="B126" s="106" t="s">
        <v>232</v>
      </c>
      <c r="C126" s="107" t="s">
        <v>63</v>
      </c>
      <c r="D126" s="108" t="s">
        <v>233</v>
      </c>
      <c r="E126" s="42" t="s">
        <v>393</v>
      </c>
      <c r="F126" s="110">
        <v>18900</v>
      </c>
      <c r="G126" s="111"/>
      <c r="H126" s="112">
        <f t="shared" si="3"/>
        <v>18900</v>
      </c>
      <c r="I126" s="79"/>
      <c r="J126" s="16"/>
    </row>
    <row r="127" spans="1:10" ht="41.25" customHeight="1">
      <c r="A127" s="123" t="s">
        <v>239</v>
      </c>
      <c r="B127" s="124"/>
      <c r="C127" s="125"/>
      <c r="D127" s="126" t="s">
        <v>240</v>
      </c>
      <c r="E127" s="127"/>
      <c r="F127" s="120">
        <f>F129</f>
        <v>10000</v>
      </c>
      <c r="G127" s="120">
        <f>G129</f>
        <v>0</v>
      </c>
      <c r="H127" s="129">
        <f t="shared" si="3"/>
        <v>10000</v>
      </c>
      <c r="I127" s="77"/>
      <c r="J127" s="16"/>
    </row>
    <row r="128" spans="1:10" ht="30.75">
      <c r="A128" s="118" t="s">
        <v>241</v>
      </c>
      <c r="B128" s="113"/>
      <c r="C128" s="114"/>
      <c r="D128" s="119" t="s">
        <v>227</v>
      </c>
      <c r="E128" s="121"/>
      <c r="F128" s="116">
        <v>10000</v>
      </c>
      <c r="G128" s="116">
        <v>0</v>
      </c>
      <c r="H128" s="105">
        <f t="shared" si="3"/>
        <v>10000</v>
      </c>
      <c r="I128" s="76"/>
      <c r="J128" s="16"/>
    </row>
    <row r="129" spans="1:10" ht="71.25" customHeight="1">
      <c r="A129" s="106" t="s">
        <v>242</v>
      </c>
      <c r="B129" s="106" t="s">
        <v>232</v>
      </c>
      <c r="C129" s="107" t="s">
        <v>63</v>
      </c>
      <c r="D129" s="108" t="s">
        <v>233</v>
      </c>
      <c r="E129" s="42" t="s">
        <v>393</v>
      </c>
      <c r="F129" s="110">
        <v>10000</v>
      </c>
      <c r="G129" s="111"/>
      <c r="H129" s="112">
        <f t="shared" si="3"/>
        <v>10000</v>
      </c>
      <c r="I129" s="79"/>
      <c r="J129" s="16"/>
    </row>
    <row r="130" spans="1:10" ht="38.25" customHeight="1">
      <c r="A130" s="123" t="s">
        <v>243</v>
      </c>
      <c r="B130" s="124"/>
      <c r="C130" s="125"/>
      <c r="D130" s="126" t="s">
        <v>244</v>
      </c>
      <c r="E130" s="127"/>
      <c r="F130" s="120">
        <f>F132</f>
        <v>15000</v>
      </c>
      <c r="G130" s="120">
        <f>G132</f>
        <v>0</v>
      </c>
      <c r="H130" s="129">
        <f t="shared" si="3"/>
        <v>15000</v>
      </c>
      <c r="I130" s="77"/>
      <c r="J130" s="16"/>
    </row>
    <row r="131" spans="1:10" ht="36" customHeight="1">
      <c r="A131" s="118" t="s">
        <v>245</v>
      </c>
      <c r="B131" s="113"/>
      <c r="C131" s="114"/>
      <c r="D131" s="119" t="s">
        <v>227</v>
      </c>
      <c r="E131" s="121"/>
      <c r="F131" s="116">
        <v>15000</v>
      </c>
      <c r="G131" s="116">
        <v>0</v>
      </c>
      <c r="H131" s="105">
        <f t="shared" si="3"/>
        <v>15000</v>
      </c>
      <c r="I131" s="76"/>
      <c r="J131" s="16"/>
    </row>
    <row r="132" spans="1:10" ht="62.25" customHeight="1">
      <c r="A132" s="106" t="s">
        <v>246</v>
      </c>
      <c r="B132" s="106" t="s">
        <v>232</v>
      </c>
      <c r="C132" s="107" t="s">
        <v>63</v>
      </c>
      <c r="D132" s="108" t="s">
        <v>233</v>
      </c>
      <c r="E132" s="42" t="s">
        <v>393</v>
      </c>
      <c r="F132" s="110">
        <v>15000</v>
      </c>
      <c r="G132" s="111"/>
      <c r="H132" s="112">
        <f t="shared" si="3"/>
        <v>15000</v>
      </c>
      <c r="I132" s="79"/>
      <c r="J132" s="16"/>
    </row>
    <row r="133" spans="1:10" ht="18" customHeight="1">
      <c r="A133" s="99" t="s">
        <v>247</v>
      </c>
      <c r="B133" s="100"/>
      <c r="C133" s="101"/>
      <c r="D133" s="131" t="s">
        <v>248</v>
      </c>
      <c r="E133" s="132"/>
      <c r="F133" s="104">
        <f>F134</f>
        <v>46916</v>
      </c>
      <c r="G133" s="104">
        <f>G134</f>
        <v>0</v>
      </c>
      <c r="H133" s="105">
        <f t="shared" si="3"/>
        <v>46916</v>
      </c>
      <c r="I133" s="76"/>
      <c r="J133" s="16"/>
    </row>
    <row r="134" spans="1:10" ht="16.5" customHeight="1">
      <c r="A134" s="123" t="s">
        <v>249</v>
      </c>
      <c r="B134" s="124"/>
      <c r="C134" s="125"/>
      <c r="D134" s="126" t="s">
        <v>250</v>
      </c>
      <c r="E134" s="127"/>
      <c r="F134" s="120">
        <f>F135</f>
        <v>46916</v>
      </c>
      <c r="G134" s="120">
        <f>G135</f>
        <v>0</v>
      </c>
      <c r="H134" s="129">
        <f t="shared" si="3"/>
        <v>46916</v>
      </c>
      <c r="I134" s="77"/>
      <c r="J134" s="16"/>
    </row>
    <row r="135" spans="1:10" ht="45.75" customHeight="1">
      <c r="A135" s="106" t="s">
        <v>251</v>
      </c>
      <c r="B135" s="106" t="s">
        <v>18</v>
      </c>
      <c r="C135" s="107" t="s">
        <v>17</v>
      </c>
      <c r="D135" s="108" t="s">
        <v>19</v>
      </c>
      <c r="E135" s="43" t="s">
        <v>458</v>
      </c>
      <c r="F135" s="110">
        <v>46916</v>
      </c>
      <c r="G135" s="111"/>
      <c r="H135" s="112">
        <f t="shared" si="3"/>
        <v>46916</v>
      </c>
      <c r="I135" s="79"/>
      <c r="J135" s="16"/>
    </row>
    <row r="136" spans="1:10" ht="38.25" customHeight="1">
      <c r="A136" s="99" t="s">
        <v>252</v>
      </c>
      <c r="B136" s="100"/>
      <c r="C136" s="101"/>
      <c r="D136" s="131" t="s">
        <v>253</v>
      </c>
      <c r="E136" s="132"/>
      <c r="F136" s="104">
        <f>F137</f>
        <v>10000</v>
      </c>
      <c r="G136" s="104">
        <f>G137</f>
        <v>0</v>
      </c>
      <c r="H136" s="105">
        <f t="shared" si="3"/>
        <v>10000</v>
      </c>
      <c r="I136" s="76"/>
      <c r="J136" s="16"/>
    </row>
    <row r="137" spans="1:10" ht="36" customHeight="1">
      <c r="A137" s="123" t="s">
        <v>254</v>
      </c>
      <c r="B137" s="124"/>
      <c r="C137" s="125"/>
      <c r="D137" s="126" t="s">
        <v>255</v>
      </c>
      <c r="E137" s="127"/>
      <c r="F137" s="120">
        <f>F138</f>
        <v>10000</v>
      </c>
      <c r="G137" s="120">
        <f>G138</f>
        <v>0</v>
      </c>
      <c r="H137" s="129">
        <f t="shared" si="3"/>
        <v>10000</v>
      </c>
      <c r="I137" s="77"/>
      <c r="J137" s="16"/>
    </row>
    <row r="138" spans="1:10" ht="87" customHeight="1">
      <c r="A138" s="106" t="s">
        <v>256</v>
      </c>
      <c r="B138" s="106" t="s">
        <v>258</v>
      </c>
      <c r="C138" s="107" t="s">
        <v>257</v>
      </c>
      <c r="D138" s="108" t="s">
        <v>259</v>
      </c>
      <c r="E138" s="42" t="s">
        <v>430</v>
      </c>
      <c r="F138" s="110">
        <v>10000</v>
      </c>
      <c r="G138" s="111"/>
      <c r="H138" s="112">
        <f t="shared" si="3"/>
        <v>10000</v>
      </c>
      <c r="I138" s="79"/>
      <c r="J138" s="16"/>
    </row>
    <row r="139" spans="1:10" ht="22.5" customHeight="1">
      <c r="A139" s="99" t="s">
        <v>260</v>
      </c>
      <c r="B139" s="100"/>
      <c r="C139" s="101"/>
      <c r="D139" s="131" t="s">
        <v>261</v>
      </c>
      <c r="E139" s="132"/>
      <c r="F139" s="104">
        <f>F140</f>
        <v>1750000</v>
      </c>
      <c r="G139" s="104">
        <f>G140</f>
        <v>90000</v>
      </c>
      <c r="H139" s="105">
        <f t="shared" si="3"/>
        <v>1840000</v>
      </c>
      <c r="I139" s="76"/>
      <c r="J139" s="16"/>
    </row>
    <row r="140" spans="1:10" ht="46.5">
      <c r="A140" s="123" t="s">
        <v>262</v>
      </c>
      <c r="B140" s="124"/>
      <c r="C140" s="125"/>
      <c r="D140" s="126" t="s">
        <v>263</v>
      </c>
      <c r="E140" s="127"/>
      <c r="F140" s="120">
        <f>F141+F142</f>
        <v>1750000</v>
      </c>
      <c r="G140" s="120">
        <f>G141+G142</f>
        <v>90000</v>
      </c>
      <c r="H140" s="129">
        <f t="shared" si="3"/>
        <v>1840000</v>
      </c>
      <c r="I140" s="77"/>
      <c r="J140" s="16"/>
    </row>
    <row r="141" spans="1:12" ht="51" customHeight="1">
      <c r="A141" s="106" t="s">
        <v>264</v>
      </c>
      <c r="B141" s="106" t="s">
        <v>266</v>
      </c>
      <c r="C141" s="107" t="s">
        <v>265</v>
      </c>
      <c r="D141" s="108" t="s">
        <v>267</v>
      </c>
      <c r="E141" s="42" t="s">
        <v>416</v>
      </c>
      <c r="F141" s="110">
        <v>1550000</v>
      </c>
      <c r="G141" s="111">
        <v>90000</v>
      </c>
      <c r="H141" s="112">
        <f t="shared" si="3"/>
        <v>1640000</v>
      </c>
      <c r="I141" s="79"/>
      <c r="J141" s="16"/>
      <c r="K141" s="16">
        <f>H141</f>
        <v>1640000</v>
      </c>
      <c r="L141" s="11">
        <v>160101</v>
      </c>
    </row>
    <row r="142" spans="1:10" ht="98.25" customHeight="1">
      <c r="A142" s="106" t="s">
        <v>268</v>
      </c>
      <c r="B142" s="106" t="s">
        <v>18</v>
      </c>
      <c r="C142" s="107" t="s">
        <v>17</v>
      </c>
      <c r="D142" s="108" t="s">
        <v>19</v>
      </c>
      <c r="E142" s="42" t="s">
        <v>417</v>
      </c>
      <c r="F142" s="110">
        <v>200000</v>
      </c>
      <c r="G142" s="111"/>
      <c r="H142" s="112">
        <f t="shared" si="3"/>
        <v>200000</v>
      </c>
      <c r="I142" s="79"/>
      <c r="J142" s="16"/>
    </row>
    <row r="143" spans="1:10" ht="21.75" customHeight="1">
      <c r="A143" s="99" t="s">
        <v>269</v>
      </c>
      <c r="B143" s="100"/>
      <c r="C143" s="101"/>
      <c r="D143" s="131" t="s">
        <v>270</v>
      </c>
      <c r="E143" s="132"/>
      <c r="F143" s="104">
        <f>F144</f>
        <v>135710000</v>
      </c>
      <c r="G143" s="104">
        <f>G144</f>
        <v>165635000</v>
      </c>
      <c r="H143" s="105">
        <f>F143+G143</f>
        <v>301345000</v>
      </c>
      <c r="I143" s="76"/>
      <c r="J143" s="16"/>
    </row>
    <row r="144" spans="1:10" ht="30.75">
      <c r="A144" s="123" t="s">
        <v>271</v>
      </c>
      <c r="B144" s="124"/>
      <c r="C144" s="125"/>
      <c r="D144" s="126" t="s">
        <v>272</v>
      </c>
      <c r="E144" s="127"/>
      <c r="F144" s="120">
        <f>F145+F146+F147+F149+F151+F152+F153+F154+F155+F156+F157+F158+F159+F160+F161+F162+F163+F164+F165+F166+F167</f>
        <v>135710000</v>
      </c>
      <c r="G144" s="120">
        <f>G145+G146+G147+G149+G151+G152+G153+G154+G155+G156+G157+G158+G159+G160+G161+G162+G163+G164+G165+G166+G167</f>
        <v>165635000</v>
      </c>
      <c r="H144" s="129">
        <f>H145+H146+H147+H149+H151+H152+H153+H154+H155+H156+H157+H158+H159+H160+H161+H162+H163+H164+H165+H166+H167</f>
        <v>301345000</v>
      </c>
      <c r="I144" s="77"/>
      <c r="J144" s="16"/>
    </row>
    <row r="145" spans="1:10" ht="67.5" customHeight="1">
      <c r="A145" s="106" t="s">
        <v>273</v>
      </c>
      <c r="B145" s="106" t="s">
        <v>24</v>
      </c>
      <c r="C145" s="107" t="s">
        <v>23</v>
      </c>
      <c r="D145" s="108" t="s">
        <v>25</v>
      </c>
      <c r="E145" s="42" t="s">
        <v>402</v>
      </c>
      <c r="F145" s="110">
        <v>400000</v>
      </c>
      <c r="G145" s="111"/>
      <c r="H145" s="112">
        <f t="shared" si="3"/>
        <v>400000</v>
      </c>
      <c r="I145" s="79"/>
      <c r="J145" s="16"/>
    </row>
    <row r="146" spans="1:10" ht="69" customHeight="1">
      <c r="A146" s="106" t="s">
        <v>274</v>
      </c>
      <c r="B146" s="106" t="s">
        <v>276</v>
      </c>
      <c r="C146" s="107" t="s">
        <v>275</v>
      </c>
      <c r="D146" s="108" t="s">
        <v>277</v>
      </c>
      <c r="E146" s="42" t="s">
        <v>401</v>
      </c>
      <c r="F146" s="110">
        <v>25110000</v>
      </c>
      <c r="G146" s="111">
        <v>1200000</v>
      </c>
      <c r="H146" s="112">
        <f t="shared" si="3"/>
        <v>26310000</v>
      </c>
      <c r="I146" s="79"/>
      <c r="J146" s="16"/>
    </row>
    <row r="147" spans="1:10" ht="60" customHeight="1">
      <c r="A147" s="106" t="s">
        <v>274</v>
      </c>
      <c r="B147" s="106" t="s">
        <v>276</v>
      </c>
      <c r="C147" s="107" t="s">
        <v>275</v>
      </c>
      <c r="D147" s="108" t="s">
        <v>277</v>
      </c>
      <c r="E147" s="42" t="s">
        <v>402</v>
      </c>
      <c r="F147" s="110">
        <v>3090000</v>
      </c>
      <c r="G147" s="111"/>
      <c r="H147" s="112">
        <f t="shared" si="3"/>
        <v>3090000</v>
      </c>
      <c r="I147" s="79"/>
      <c r="J147" s="16"/>
    </row>
    <row r="148" spans="1:10" ht="38.25" customHeight="1">
      <c r="A148" s="118" t="s">
        <v>278</v>
      </c>
      <c r="B148" s="113"/>
      <c r="C148" s="114"/>
      <c r="D148" s="119" t="s">
        <v>279</v>
      </c>
      <c r="E148" s="121"/>
      <c r="F148" s="116">
        <f>F149</f>
        <v>0</v>
      </c>
      <c r="G148" s="116"/>
      <c r="H148" s="117">
        <f t="shared" si="3"/>
        <v>0</v>
      </c>
      <c r="I148" s="78"/>
      <c r="J148" s="16"/>
    </row>
    <row r="149" spans="1:10" ht="57" customHeight="1">
      <c r="A149" s="106" t="s">
        <v>280</v>
      </c>
      <c r="B149" s="106" t="s">
        <v>281</v>
      </c>
      <c r="C149" s="107" t="s">
        <v>275</v>
      </c>
      <c r="D149" s="108" t="s">
        <v>282</v>
      </c>
      <c r="E149" s="42" t="s">
        <v>403</v>
      </c>
      <c r="F149" s="42">
        <v>0</v>
      </c>
      <c r="G149" s="42">
        <v>3385000</v>
      </c>
      <c r="H149" s="112">
        <f t="shared" si="3"/>
        <v>3385000</v>
      </c>
      <c r="I149" s="79"/>
      <c r="J149" s="16"/>
    </row>
    <row r="150" spans="1:10" ht="36" customHeight="1">
      <c r="A150" s="118" t="s">
        <v>283</v>
      </c>
      <c r="B150" s="113"/>
      <c r="C150" s="114"/>
      <c r="D150" s="119" t="s">
        <v>284</v>
      </c>
      <c r="E150" s="121"/>
      <c r="F150" s="116">
        <f>F151</f>
        <v>0</v>
      </c>
      <c r="G150" s="116"/>
      <c r="H150" s="117">
        <f t="shared" si="3"/>
        <v>0</v>
      </c>
      <c r="I150" s="78"/>
      <c r="J150" s="16"/>
    </row>
    <row r="151" spans="1:10" ht="62.25">
      <c r="A151" s="136" t="s">
        <v>285</v>
      </c>
      <c r="B151" s="106" t="s">
        <v>286</v>
      </c>
      <c r="C151" s="107" t="s">
        <v>27</v>
      </c>
      <c r="D151" s="108" t="s">
        <v>287</v>
      </c>
      <c r="E151" s="42" t="s">
        <v>404</v>
      </c>
      <c r="F151" s="62">
        <v>0</v>
      </c>
      <c r="G151" s="62">
        <v>5000000</v>
      </c>
      <c r="H151" s="112">
        <f t="shared" si="3"/>
        <v>5000000</v>
      </c>
      <c r="I151" s="79"/>
      <c r="J151" s="16"/>
    </row>
    <row r="152" spans="1:10" ht="63" customHeight="1">
      <c r="A152" s="136" t="s">
        <v>288</v>
      </c>
      <c r="B152" s="106" t="s">
        <v>28</v>
      </c>
      <c r="C152" s="107" t="s">
        <v>27</v>
      </c>
      <c r="D152" s="108" t="s">
        <v>29</v>
      </c>
      <c r="E152" s="42" t="s">
        <v>402</v>
      </c>
      <c r="F152" s="42">
        <v>68200000</v>
      </c>
      <c r="G152" s="42">
        <v>4500000</v>
      </c>
      <c r="H152" s="112">
        <f t="shared" si="3"/>
        <v>72700000</v>
      </c>
      <c r="I152" s="79"/>
      <c r="J152" s="16"/>
    </row>
    <row r="153" spans="1:10" ht="75" customHeight="1">
      <c r="A153" s="136" t="s">
        <v>288</v>
      </c>
      <c r="B153" s="106" t="s">
        <v>28</v>
      </c>
      <c r="C153" s="107" t="s">
        <v>27</v>
      </c>
      <c r="D153" s="108" t="s">
        <v>29</v>
      </c>
      <c r="E153" s="42" t="s">
        <v>405</v>
      </c>
      <c r="F153" s="42">
        <v>1500000</v>
      </c>
      <c r="G153" s="42">
        <v>1000000</v>
      </c>
      <c r="H153" s="112">
        <f t="shared" si="3"/>
        <v>2500000</v>
      </c>
      <c r="I153" s="79"/>
      <c r="J153" s="16"/>
    </row>
    <row r="154" spans="1:10" ht="72" customHeight="1">
      <c r="A154" s="136" t="s">
        <v>288</v>
      </c>
      <c r="B154" s="106" t="s">
        <v>28</v>
      </c>
      <c r="C154" s="107" t="s">
        <v>27</v>
      </c>
      <c r="D154" s="108" t="s">
        <v>29</v>
      </c>
      <c r="E154" s="42" t="s">
        <v>406</v>
      </c>
      <c r="F154" s="42">
        <v>2500000</v>
      </c>
      <c r="G154" s="42">
        <v>4000000</v>
      </c>
      <c r="H154" s="112">
        <f t="shared" si="3"/>
        <v>6500000</v>
      </c>
      <c r="I154" s="79"/>
      <c r="J154" s="16"/>
    </row>
    <row r="155" spans="1:10" ht="69" customHeight="1">
      <c r="A155" s="136" t="s">
        <v>289</v>
      </c>
      <c r="B155" s="106" t="s">
        <v>290</v>
      </c>
      <c r="C155" s="107" t="s">
        <v>27</v>
      </c>
      <c r="D155" s="108" t="s">
        <v>291</v>
      </c>
      <c r="E155" s="42" t="s">
        <v>407</v>
      </c>
      <c r="F155" s="42">
        <v>1500000</v>
      </c>
      <c r="G155" s="42">
        <v>0</v>
      </c>
      <c r="H155" s="112">
        <f t="shared" si="3"/>
        <v>1500000</v>
      </c>
      <c r="I155" s="79"/>
      <c r="J155" s="16"/>
    </row>
    <row r="156" spans="1:10" ht="71.25" customHeight="1">
      <c r="A156" s="136" t="s">
        <v>289</v>
      </c>
      <c r="B156" s="106" t="s">
        <v>290</v>
      </c>
      <c r="C156" s="107" t="s">
        <v>27</v>
      </c>
      <c r="D156" s="108" t="s">
        <v>291</v>
      </c>
      <c r="E156" s="42" t="s">
        <v>408</v>
      </c>
      <c r="F156" s="42">
        <v>500000</v>
      </c>
      <c r="G156" s="42">
        <v>0</v>
      </c>
      <c r="H156" s="112">
        <f t="shared" si="3"/>
        <v>500000</v>
      </c>
      <c r="I156" s="79"/>
      <c r="J156" s="16"/>
    </row>
    <row r="157" spans="1:10" ht="48.75" customHeight="1">
      <c r="A157" s="136" t="s">
        <v>292</v>
      </c>
      <c r="B157" s="106" t="s">
        <v>179</v>
      </c>
      <c r="C157" s="107" t="s">
        <v>117</v>
      </c>
      <c r="D157" s="108" t="s">
        <v>180</v>
      </c>
      <c r="E157" s="42" t="s">
        <v>425</v>
      </c>
      <c r="F157" s="110">
        <v>0</v>
      </c>
      <c r="G157" s="111">
        <v>12260000</v>
      </c>
      <c r="H157" s="112">
        <f t="shared" si="3"/>
        <v>12260000</v>
      </c>
      <c r="I157" s="79"/>
      <c r="J157" s="16"/>
    </row>
    <row r="158" spans="1:10" ht="60" customHeight="1">
      <c r="A158" s="136" t="s">
        <v>293</v>
      </c>
      <c r="B158" s="106" t="s">
        <v>294</v>
      </c>
      <c r="C158" s="107" t="s">
        <v>55</v>
      </c>
      <c r="D158" s="108" t="s">
        <v>295</v>
      </c>
      <c r="E158" s="42" t="s">
        <v>425</v>
      </c>
      <c r="F158" s="110">
        <v>0</v>
      </c>
      <c r="G158" s="111">
        <v>500000</v>
      </c>
      <c r="H158" s="112">
        <f t="shared" si="3"/>
        <v>500000</v>
      </c>
      <c r="I158" s="79"/>
      <c r="J158" s="16"/>
    </row>
    <row r="159" spans="1:10" ht="55.5" customHeight="1">
      <c r="A159" s="136" t="s">
        <v>296</v>
      </c>
      <c r="B159" s="106" t="s">
        <v>298</v>
      </c>
      <c r="C159" s="107" t="s">
        <v>297</v>
      </c>
      <c r="D159" s="108" t="s">
        <v>299</v>
      </c>
      <c r="E159" s="42" t="s">
        <v>402</v>
      </c>
      <c r="F159" s="110">
        <v>30600000</v>
      </c>
      <c r="G159" s="111"/>
      <c r="H159" s="112">
        <f t="shared" si="3"/>
        <v>30600000</v>
      </c>
      <c r="I159" s="79"/>
      <c r="J159" s="16"/>
    </row>
    <row r="160" spans="1:11" ht="76.5" customHeight="1">
      <c r="A160" s="137" t="s">
        <v>300</v>
      </c>
      <c r="B160" s="106" t="s">
        <v>118</v>
      </c>
      <c r="C160" s="107" t="s">
        <v>117</v>
      </c>
      <c r="D160" s="151" t="s">
        <v>119</v>
      </c>
      <c r="E160" s="42" t="s">
        <v>411</v>
      </c>
      <c r="F160" s="110">
        <v>0</v>
      </c>
      <c r="G160" s="111">
        <v>20000000</v>
      </c>
      <c r="H160" s="112">
        <f t="shared" si="3"/>
        <v>20000000</v>
      </c>
      <c r="I160" s="79"/>
      <c r="J160" s="16">
        <v>180409</v>
      </c>
      <c r="K160" s="16">
        <f>H160+H161+H162+H163+H164</f>
        <v>73790000</v>
      </c>
    </row>
    <row r="161" spans="1:10" ht="82.5" customHeight="1">
      <c r="A161" s="137" t="s">
        <v>300</v>
      </c>
      <c r="B161" s="106" t="s">
        <v>118</v>
      </c>
      <c r="C161" s="107" t="s">
        <v>117</v>
      </c>
      <c r="D161" s="161"/>
      <c r="E161" s="42" t="s">
        <v>412</v>
      </c>
      <c r="F161" s="110">
        <v>0</v>
      </c>
      <c r="G161" s="111">
        <v>25000000</v>
      </c>
      <c r="H161" s="112">
        <f t="shared" si="3"/>
        <v>25000000</v>
      </c>
      <c r="I161" s="79"/>
      <c r="J161" s="16"/>
    </row>
    <row r="162" spans="1:10" ht="79.5" customHeight="1">
      <c r="A162" s="137" t="s">
        <v>300</v>
      </c>
      <c r="B162" s="106" t="s">
        <v>118</v>
      </c>
      <c r="C162" s="107" t="s">
        <v>117</v>
      </c>
      <c r="D162" s="161"/>
      <c r="E162" s="67" t="s">
        <v>413</v>
      </c>
      <c r="F162" s="110">
        <v>0</v>
      </c>
      <c r="G162" s="111">
        <v>500000</v>
      </c>
      <c r="H162" s="112">
        <f t="shared" si="3"/>
        <v>500000</v>
      </c>
      <c r="I162" s="79"/>
      <c r="J162" s="16"/>
    </row>
    <row r="163" spans="1:10" ht="78" customHeight="1">
      <c r="A163" s="137" t="s">
        <v>300</v>
      </c>
      <c r="B163" s="106" t="s">
        <v>118</v>
      </c>
      <c r="C163" s="107" t="s">
        <v>117</v>
      </c>
      <c r="D163" s="161"/>
      <c r="E163" s="42" t="s">
        <v>414</v>
      </c>
      <c r="F163" s="110">
        <v>0</v>
      </c>
      <c r="G163" s="111">
        <v>1690000</v>
      </c>
      <c r="H163" s="112">
        <f t="shared" si="3"/>
        <v>1690000</v>
      </c>
      <c r="I163" s="79"/>
      <c r="J163" s="16"/>
    </row>
    <row r="164" spans="1:10" ht="91.5" customHeight="1">
      <c r="A164" s="137" t="s">
        <v>300</v>
      </c>
      <c r="B164" s="106" t="s">
        <v>118</v>
      </c>
      <c r="C164" s="107" t="s">
        <v>117</v>
      </c>
      <c r="D164" s="152"/>
      <c r="E164" s="42" t="s">
        <v>415</v>
      </c>
      <c r="F164" s="110">
        <v>0</v>
      </c>
      <c r="G164" s="111">
        <v>26600000</v>
      </c>
      <c r="H164" s="112">
        <f t="shared" si="3"/>
        <v>26600000</v>
      </c>
      <c r="I164" s="79"/>
      <c r="J164" s="16"/>
    </row>
    <row r="165" spans="1:10" ht="74.25" customHeight="1">
      <c r="A165" s="136" t="s">
        <v>301</v>
      </c>
      <c r="B165" s="106" t="s">
        <v>18</v>
      </c>
      <c r="C165" s="107" t="s">
        <v>17</v>
      </c>
      <c r="D165" s="108" t="s">
        <v>19</v>
      </c>
      <c r="E165" s="42" t="s">
        <v>426</v>
      </c>
      <c r="F165" s="110">
        <v>1300000</v>
      </c>
      <c r="G165" s="111"/>
      <c r="H165" s="112">
        <f t="shared" si="3"/>
        <v>1300000</v>
      </c>
      <c r="I165" s="79"/>
      <c r="J165" s="16"/>
    </row>
    <row r="166" spans="1:10" ht="79.5" customHeight="1">
      <c r="A166" s="136" t="s">
        <v>301</v>
      </c>
      <c r="B166" s="106" t="s">
        <v>18</v>
      </c>
      <c r="C166" s="107" t="s">
        <v>17</v>
      </c>
      <c r="D166" s="108" t="s">
        <v>19</v>
      </c>
      <c r="E166" s="42" t="s">
        <v>420</v>
      </c>
      <c r="F166" s="110">
        <v>1010000</v>
      </c>
      <c r="G166" s="111"/>
      <c r="H166" s="112">
        <f t="shared" si="3"/>
        <v>1010000</v>
      </c>
      <c r="I166" s="79"/>
      <c r="J166" s="16"/>
    </row>
    <row r="167" spans="1:10" ht="69" customHeight="1">
      <c r="A167" s="136" t="s">
        <v>302</v>
      </c>
      <c r="B167" s="106" t="s">
        <v>304</v>
      </c>
      <c r="C167" s="107" t="s">
        <v>303</v>
      </c>
      <c r="D167" s="108" t="s">
        <v>305</v>
      </c>
      <c r="E167" s="42" t="s">
        <v>402</v>
      </c>
      <c r="F167" s="110">
        <v>0</v>
      </c>
      <c r="G167" s="111">
        <v>60000000</v>
      </c>
      <c r="H167" s="112">
        <f t="shared" si="3"/>
        <v>60000000</v>
      </c>
      <c r="I167" s="79"/>
      <c r="J167" s="16"/>
    </row>
    <row r="168" spans="1:10" ht="30.75">
      <c r="A168" s="99" t="s">
        <v>306</v>
      </c>
      <c r="B168" s="100"/>
      <c r="C168" s="101"/>
      <c r="D168" s="131" t="s">
        <v>307</v>
      </c>
      <c r="E168" s="132"/>
      <c r="F168" s="104">
        <v>3608137</v>
      </c>
      <c r="G168" s="104">
        <v>3608137</v>
      </c>
      <c r="H168" s="105">
        <f t="shared" si="3"/>
        <v>7216274</v>
      </c>
      <c r="I168" s="76"/>
      <c r="J168" s="16"/>
    </row>
    <row r="169" spans="1:10" ht="30.75">
      <c r="A169" s="123" t="s">
        <v>308</v>
      </c>
      <c r="B169" s="124"/>
      <c r="C169" s="125"/>
      <c r="D169" s="126" t="s">
        <v>309</v>
      </c>
      <c r="E169" s="127"/>
      <c r="F169" s="120">
        <f>F170+F171+F172</f>
        <v>500000</v>
      </c>
      <c r="G169" s="120">
        <f>G170+G171+G172</f>
        <v>2000000</v>
      </c>
      <c r="H169" s="129">
        <f>H170+H171+H172</f>
        <v>2500000</v>
      </c>
      <c r="I169" s="77"/>
      <c r="J169" s="16"/>
    </row>
    <row r="170" spans="1:10" ht="78">
      <c r="A170" s="106" t="s">
        <v>310</v>
      </c>
      <c r="B170" s="106" t="s">
        <v>312</v>
      </c>
      <c r="C170" s="107" t="s">
        <v>311</v>
      </c>
      <c r="D170" s="108" t="s">
        <v>313</v>
      </c>
      <c r="E170" s="42" t="s">
        <v>421</v>
      </c>
      <c r="F170" s="110">
        <v>0</v>
      </c>
      <c r="G170" s="111">
        <v>1500000</v>
      </c>
      <c r="H170" s="112">
        <f t="shared" si="3"/>
        <v>1500000</v>
      </c>
      <c r="I170" s="79"/>
      <c r="J170" s="16"/>
    </row>
    <row r="171" spans="1:10" ht="81" customHeight="1">
      <c r="A171" s="106" t="s">
        <v>314</v>
      </c>
      <c r="B171" s="106" t="s">
        <v>118</v>
      </c>
      <c r="C171" s="107" t="s">
        <v>117</v>
      </c>
      <c r="D171" s="108" t="s">
        <v>119</v>
      </c>
      <c r="E171" s="42" t="s">
        <v>418</v>
      </c>
      <c r="F171" s="110">
        <v>0</v>
      </c>
      <c r="G171" s="111">
        <v>500000</v>
      </c>
      <c r="H171" s="112">
        <f t="shared" si="3"/>
        <v>500000</v>
      </c>
      <c r="I171" s="79"/>
      <c r="J171" s="16"/>
    </row>
    <row r="172" spans="1:10" ht="71.25" customHeight="1">
      <c r="A172" s="106" t="s">
        <v>315</v>
      </c>
      <c r="B172" s="106" t="s">
        <v>304</v>
      </c>
      <c r="C172" s="107" t="s">
        <v>303</v>
      </c>
      <c r="D172" s="108" t="s">
        <v>305</v>
      </c>
      <c r="E172" s="42" t="s">
        <v>420</v>
      </c>
      <c r="F172" s="110">
        <v>500000</v>
      </c>
      <c r="G172" s="111"/>
      <c r="H172" s="112">
        <f t="shared" si="3"/>
        <v>500000</v>
      </c>
      <c r="I172" s="79"/>
      <c r="J172" s="16"/>
    </row>
    <row r="173" spans="1:10" ht="44.25" customHeight="1">
      <c r="A173" s="99" t="s">
        <v>316</v>
      </c>
      <c r="B173" s="100"/>
      <c r="C173" s="101"/>
      <c r="D173" s="131" t="s">
        <v>317</v>
      </c>
      <c r="E173" s="132"/>
      <c r="F173" s="104">
        <f>F174</f>
        <v>0</v>
      </c>
      <c r="G173" s="104">
        <f>G174</f>
        <v>8057900</v>
      </c>
      <c r="H173" s="105">
        <f t="shared" si="3"/>
        <v>8057900</v>
      </c>
      <c r="I173" s="76"/>
      <c r="J173" s="16"/>
    </row>
    <row r="174" spans="1:10" ht="39" customHeight="1">
      <c r="A174" s="123" t="s">
        <v>318</v>
      </c>
      <c r="B174" s="124"/>
      <c r="C174" s="125"/>
      <c r="D174" s="126" t="s">
        <v>319</v>
      </c>
      <c r="E174" s="127"/>
      <c r="F174" s="120">
        <f>F175+F176+F177+F178+F179</f>
        <v>0</v>
      </c>
      <c r="G174" s="120">
        <f>G175+G176+G177+G178+G179</f>
        <v>8057900</v>
      </c>
      <c r="H174" s="129">
        <f>H175+H176+H177+H178+H179</f>
        <v>8057900</v>
      </c>
      <c r="I174" s="77"/>
      <c r="J174" s="16"/>
    </row>
    <row r="175" spans="1:9" ht="62.25">
      <c r="A175" s="106" t="s">
        <v>320</v>
      </c>
      <c r="B175" s="106" t="s">
        <v>118</v>
      </c>
      <c r="C175" s="107" t="s">
        <v>117</v>
      </c>
      <c r="D175" s="108" t="s">
        <v>119</v>
      </c>
      <c r="E175" s="42" t="s">
        <v>419</v>
      </c>
      <c r="F175" s="110">
        <v>0</v>
      </c>
      <c r="G175" s="111">
        <v>200000</v>
      </c>
      <c r="H175" s="112">
        <f t="shared" si="3"/>
        <v>200000</v>
      </c>
      <c r="I175" s="79"/>
    </row>
    <row r="176" spans="1:13" ht="30.75">
      <c r="A176" s="106" t="s">
        <v>321</v>
      </c>
      <c r="B176" s="106" t="s">
        <v>122</v>
      </c>
      <c r="C176" s="107" t="s">
        <v>121</v>
      </c>
      <c r="D176" s="108" t="s">
        <v>123</v>
      </c>
      <c r="E176" s="162" t="s">
        <v>410</v>
      </c>
      <c r="F176" s="110">
        <v>0</v>
      </c>
      <c r="G176" s="111">
        <v>5830000</v>
      </c>
      <c r="H176" s="112">
        <f t="shared" si="3"/>
        <v>5830000</v>
      </c>
      <c r="I176" s="79"/>
      <c r="J176" s="90">
        <v>240600</v>
      </c>
      <c r="K176" s="73">
        <f>F175+F176+F177+F178+F179</f>
        <v>0</v>
      </c>
      <c r="L176" s="73">
        <f>G175+G176+G177+G178+G179</f>
        <v>8057900</v>
      </c>
      <c r="M176" s="73">
        <f>H175+H176+H177+H178+H179</f>
        <v>8057900</v>
      </c>
    </row>
    <row r="177" spans="1:10" ht="25.5" customHeight="1">
      <c r="A177" s="106" t="s">
        <v>322</v>
      </c>
      <c r="B177" s="106" t="s">
        <v>324</v>
      </c>
      <c r="C177" s="107" t="s">
        <v>323</v>
      </c>
      <c r="D177" s="108" t="s">
        <v>325</v>
      </c>
      <c r="E177" s="162"/>
      <c r="F177" s="110">
        <v>0</v>
      </c>
      <c r="G177" s="111">
        <v>1500000</v>
      </c>
      <c r="H177" s="112">
        <f t="shared" si="3"/>
        <v>1500000</v>
      </c>
      <c r="I177" s="79"/>
      <c r="J177" s="16"/>
    </row>
    <row r="178" spans="1:10" ht="38.25" customHeight="1">
      <c r="A178" s="106" t="s">
        <v>326</v>
      </c>
      <c r="B178" s="106" t="s">
        <v>328</v>
      </c>
      <c r="C178" s="107" t="s">
        <v>327</v>
      </c>
      <c r="D178" s="108" t="s">
        <v>329</v>
      </c>
      <c r="E178" s="162"/>
      <c r="F178" s="110">
        <v>0</v>
      </c>
      <c r="G178" s="111">
        <v>500000</v>
      </c>
      <c r="H178" s="112">
        <f t="shared" si="3"/>
        <v>500000</v>
      </c>
      <c r="I178" s="79"/>
      <c r="J178" s="16"/>
    </row>
    <row r="179" spans="1:11" ht="36" customHeight="1">
      <c r="A179" s="106" t="s">
        <v>330</v>
      </c>
      <c r="B179" s="106" t="s">
        <v>332</v>
      </c>
      <c r="C179" s="107" t="s">
        <v>331</v>
      </c>
      <c r="D179" s="108" t="s">
        <v>333</v>
      </c>
      <c r="E179" s="163"/>
      <c r="F179" s="110">
        <v>0</v>
      </c>
      <c r="G179" s="111">
        <v>27900</v>
      </c>
      <c r="H179" s="112">
        <f t="shared" si="3"/>
        <v>27900</v>
      </c>
      <c r="I179" s="79"/>
      <c r="J179" s="16"/>
      <c r="K179" s="16"/>
    </row>
    <row r="180" spans="1:10" ht="36" customHeight="1">
      <c r="A180" s="99" t="s">
        <v>334</v>
      </c>
      <c r="B180" s="100"/>
      <c r="C180" s="101"/>
      <c r="D180" s="131" t="s">
        <v>335</v>
      </c>
      <c r="E180" s="132"/>
      <c r="F180" s="104">
        <f>F181</f>
        <v>34200000</v>
      </c>
      <c r="G180" s="104">
        <f>G181</f>
        <v>5015000</v>
      </c>
      <c r="H180" s="105">
        <f>F180+G180</f>
        <v>39215000</v>
      </c>
      <c r="I180" s="76"/>
      <c r="J180" s="16"/>
    </row>
    <row r="181" spans="1:10" ht="37.5" customHeight="1">
      <c r="A181" s="123" t="s">
        <v>336</v>
      </c>
      <c r="B181" s="124"/>
      <c r="C181" s="125"/>
      <c r="D181" s="126" t="s">
        <v>337</v>
      </c>
      <c r="E181" s="127"/>
      <c r="F181" s="120">
        <f>F182+F183+F184+F185</f>
        <v>34200000</v>
      </c>
      <c r="G181" s="120">
        <f>G182+G183+G184+G185</f>
        <v>5015000</v>
      </c>
      <c r="H181" s="129">
        <f>H182+H183+H184+H185</f>
        <v>39215000</v>
      </c>
      <c r="I181" s="77"/>
      <c r="J181" s="16"/>
    </row>
    <row r="182" spans="1:10" ht="64.5" customHeight="1">
      <c r="A182" s="106" t="s">
        <v>338</v>
      </c>
      <c r="B182" s="106" t="s">
        <v>340</v>
      </c>
      <c r="C182" s="107" t="s">
        <v>339</v>
      </c>
      <c r="D182" s="108" t="s">
        <v>341</v>
      </c>
      <c r="E182" s="67" t="s">
        <v>422</v>
      </c>
      <c r="F182" s="110">
        <v>34000000</v>
      </c>
      <c r="G182" s="111">
        <v>0</v>
      </c>
      <c r="H182" s="112">
        <f aca="true" t="shared" si="4" ref="H182:H196">F182+G182</f>
        <v>34000000</v>
      </c>
      <c r="I182" s="76"/>
      <c r="J182" s="16"/>
    </row>
    <row r="183" spans="1:10" ht="63" customHeight="1">
      <c r="A183" s="106" t="s">
        <v>342</v>
      </c>
      <c r="B183" s="106" t="s">
        <v>344</v>
      </c>
      <c r="C183" s="107" t="s">
        <v>343</v>
      </c>
      <c r="D183" s="108" t="s">
        <v>345</v>
      </c>
      <c r="E183" s="42" t="s">
        <v>422</v>
      </c>
      <c r="F183" s="110">
        <v>200000</v>
      </c>
      <c r="G183" s="111"/>
      <c r="H183" s="112">
        <f t="shared" si="4"/>
        <v>200000</v>
      </c>
      <c r="I183" s="76"/>
      <c r="J183" s="16"/>
    </row>
    <row r="184" spans="1:10" ht="66" customHeight="1">
      <c r="A184" s="106" t="s">
        <v>346</v>
      </c>
      <c r="B184" s="106" t="s">
        <v>348</v>
      </c>
      <c r="C184" s="107" t="s">
        <v>347</v>
      </c>
      <c r="D184" s="108" t="s">
        <v>349</v>
      </c>
      <c r="E184" s="42" t="s">
        <v>423</v>
      </c>
      <c r="F184" s="110">
        <v>0</v>
      </c>
      <c r="G184" s="111">
        <v>15000</v>
      </c>
      <c r="H184" s="112">
        <f t="shared" si="4"/>
        <v>15000</v>
      </c>
      <c r="I184" s="76"/>
      <c r="J184" s="16"/>
    </row>
    <row r="185" spans="1:12" ht="75" customHeight="1">
      <c r="A185" s="106" t="s">
        <v>350</v>
      </c>
      <c r="B185" s="106" t="s">
        <v>118</v>
      </c>
      <c r="C185" s="107" t="s">
        <v>117</v>
      </c>
      <c r="D185" s="108" t="s">
        <v>119</v>
      </c>
      <c r="E185" s="67" t="s">
        <v>422</v>
      </c>
      <c r="F185" s="110">
        <v>0</v>
      </c>
      <c r="G185" s="111">
        <v>5000000</v>
      </c>
      <c r="H185" s="112">
        <f t="shared" si="4"/>
        <v>5000000</v>
      </c>
      <c r="I185" s="76"/>
      <c r="J185" s="16"/>
      <c r="K185" s="16">
        <f>H185+H175+H171+H164+H163+H162+H161+H160+H64</f>
        <v>80040000</v>
      </c>
      <c r="L185" s="11">
        <v>180409</v>
      </c>
    </row>
    <row r="186" spans="1:10" ht="22.5" customHeight="1">
      <c r="A186" s="99" t="s">
        <v>351</v>
      </c>
      <c r="B186" s="100"/>
      <c r="C186" s="101"/>
      <c r="D186" s="131" t="s">
        <v>352</v>
      </c>
      <c r="E186" s="132"/>
      <c r="F186" s="104">
        <f>F187</f>
        <v>200000</v>
      </c>
      <c r="G186" s="104">
        <f>G187</f>
        <v>0</v>
      </c>
      <c r="H186" s="105">
        <f>F186+G186</f>
        <v>200000</v>
      </c>
      <c r="I186" s="76"/>
      <c r="J186" s="16"/>
    </row>
    <row r="187" spans="1:10" ht="42.75" customHeight="1">
      <c r="A187" s="123" t="s">
        <v>353</v>
      </c>
      <c r="B187" s="124"/>
      <c r="C187" s="125"/>
      <c r="D187" s="126" t="s">
        <v>354</v>
      </c>
      <c r="E187" s="127"/>
      <c r="F187" s="120">
        <f>F188+F189</f>
        <v>200000</v>
      </c>
      <c r="G187" s="120">
        <f>G188+G189</f>
        <v>0</v>
      </c>
      <c r="H187" s="120">
        <f>H188+H189</f>
        <v>200000</v>
      </c>
      <c r="I187" s="80"/>
      <c r="J187" s="16"/>
    </row>
    <row r="188" spans="1:10" ht="90.75" customHeight="1">
      <c r="A188" s="106" t="s">
        <v>355</v>
      </c>
      <c r="B188" s="106" t="s">
        <v>357</v>
      </c>
      <c r="C188" s="107" t="s">
        <v>356</v>
      </c>
      <c r="D188" s="108" t="s">
        <v>358</v>
      </c>
      <c r="E188" s="42" t="s">
        <v>427</v>
      </c>
      <c r="F188" s="110">
        <v>164500</v>
      </c>
      <c r="G188" s="111"/>
      <c r="H188" s="112">
        <f t="shared" si="4"/>
        <v>164500</v>
      </c>
      <c r="I188" s="76"/>
      <c r="J188" s="16"/>
    </row>
    <row r="189" spans="1:10" ht="72" customHeight="1">
      <c r="A189" s="106" t="s">
        <v>355</v>
      </c>
      <c r="B189" s="106" t="s">
        <v>357</v>
      </c>
      <c r="C189" s="107" t="s">
        <v>356</v>
      </c>
      <c r="D189" s="108" t="s">
        <v>358</v>
      </c>
      <c r="E189" s="42" t="s">
        <v>428</v>
      </c>
      <c r="F189" s="110">
        <v>35500</v>
      </c>
      <c r="G189" s="111"/>
      <c r="H189" s="112">
        <f t="shared" si="4"/>
        <v>35500</v>
      </c>
      <c r="I189" s="76"/>
      <c r="J189" s="16"/>
    </row>
    <row r="190" spans="1:10" ht="21" customHeight="1">
      <c r="A190" s="99" t="s">
        <v>359</v>
      </c>
      <c r="B190" s="100"/>
      <c r="C190" s="101"/>
      <c r="D190" s="131" t="s">
        <v>360</v>
      </c>
      <c r="E190" s="132"/>
      <c r="F190" s="104">
        <f>F191</f>
        <v>285000</v>
      </c>
      <c r="G190" s="104">
        <f>G191</f>
        <v>0</v>
      </c>
      <c r="H190" s="105">
        <f>F190+G190</f>
        <v>285000</v>
      </c>
      <c r="I190" s="76"/>
      <c r="J190" s="16"/>
    </row>
    <row r="191" spans="1:10" ht="36" customHeight="1">
      <c r="A191" s="123" t="s">
        <v>361</v>
      </c>
      <c r="B191" s="124"/>
      <c r="C191" s="125"/>
      <c r="D191" s="126" t="s">
        <v>362</v>
      </c>
      <c r="E191" s="127"/>
      <c r="F191" s="120">
        <f>F192</f>
        <v>285000</v>
      </c>
      <c r="G191" s="120">
        <f>G192</f>
        <v>0</v>
      </c>
      <c r="H191" s="129">
        <f t="shared" si="4"/>
        <v>285000</v>
      </c>
      <c r="I191" s="76"/>
      <c r="J191" s="16"/>
    </row>
    <row r="192" spans="1:10" ht="62.25" customHeight="1">
      <c r="A192" s="106" t="s">
        <v>363</v>
      </c>
      <c r="B192" s="106" t="s">
        <v>365</v>
      </c>
      <c r="C192" s="107" t="s">
        <v>364</v>
      </c>
      <c r="D192" s="108" t="s">
        <v>366</v>
      </c>
      <c r="E192" s="42" t="s">
        <v>429</v>
      </c>
      <c r="F192" s="110">
        <v>285000</v>
      </c>
      <c r="G192" s="111"/>
      <c r="H192" s="112">
        <f t="shared" si="4"/>
        <v>285000</v>
      </c>
      <c r="I192" s="76"/>
      <c r="J192" s="16"/>
    </row>
    <row r="193" spans="1:10" ht="40.5" customHeight="1">
      <c r="A193" s="99" t="s">
        <v>368</v>
      </c>
      <c r="B193" s="100"/>
      <c r="C193" s="101"/>
      <c r="D193" s="131" t="s">
        <v>437</v>
      </c>
      <c r="E193" s="132"/>
      <c r="F193" s="104">
        <f>F194</f>
        <v>16605961</v>
      </c>
      <c r="G193" s="104">
        <f>G194</f>
        <v>0</v>
      </c>
      <c r="H193" s="105">
        <f t="shared" si="4"/>
        <v>16605961</v>
      </c>
      <c r="I193" s="76"/>
      <c r="J193" s="16"/>
    </row>
    <row r="194" spans="1:10" ht="21.75" customHeight="1">
      <c r="A194" s="123" t="s">
        <v>369</v>
      </c>
      <c r="B194" s="124"/>
      <c r="C194" s="125"/>
      <c r="D194" s="126" t="s">
        <v>367</v>
      </c>
      <c r="E194" s="127"/>
      <c r="F194" s="120">
        <f>F195+F196</f>
        <v>16605961</v>
      </c>
      <c r="G194" s="120">
        <f>G195+G196</f>
        <v>0</v>
      </c>
      <c r="H194" s="105">
        <f t="shared" si="4"/>
        <v>16605961</v>
      </c>
      <c r="I194" s="76"/>
      <c r="J194" s="16"/>
    </row>
    <row r="195" spans="1:10" ht="21.75" customHeight="1">
      <c r="A195" s="106" t="s">
        <v>370</v>
      </c>
      <c r="B195" s="106" t="s">
        <v>371</v>
      </c>
      <c r="C195" s="107" t="s">
        <v>17</v>
      </c>
      <c r="D195" s="108" t="s">
        <v>372</v>
      </c>
      <c r="E195" s="109"/>
      <c r="F195" s="110">
        <v>0</v>
      </c>
      <c r="G195" s="111"/>
      <c r="H195" s="112">
        <f t="shared" si="4"/>
        <v>0</v>
      </c>
      <c r="I195" s="76"/>
      <c r="J195" s="16"/>
    </row>
    <row r="196" spans="1:10" ht="21.75" customHeight="1">
      <c r="A196" s="106" t="s">
        <v>373</v>
      </c>
      <c r="B196" s="106" t="s">
        <v>18</v>
      </c>
      <c r="C196" s="107" t="s">
        <v>17</v>
      </c>
      <c r="D196" s="108" t="s">
        <v>19</v>
      </c>
      <c r="E196" s="109"/>
      <c r="F196" s="110">
        <f>9240000+7365961</f>
        <v>16605961</v>
      </c>
      <c r="G196" s="111"/>
      <c r="H196" s="112">
        <f t="shared" si="4"/>
        <v>16605961</v>
      </c>
      <c r="I196" s="76"/>
      <c r="J196" s="16"/>
    </row>
    <row r="197" spans="1:10" s="91" customFormat="1" ht="33" customHeight="1">
      <c r="A197" s="138"/>
      <c r="B197" s="139" t="s">
        <v>374</v>
      </c>
      <c r="C197" s="140"/>
      <c r="D197" s="133" t="s">
        <v>2</v>
      </c>
      <c r="E197" s="141"/>
      <c r="F197" s="129">
        <f>F15+F21+F34+F66+F89+F118+F133+F136+F139+F168+F173+F180+F186+F190+F193+F143</f>
        <v>271320486</v>
      </c>
      <c r="G197" s="129">
        <f>G15+G21+G34+G66+G89+G118+G133+G136+G139+G168+G173+G180+G186+G190+G193+G143</f>
        <v>213077797</v>
      </c>
      <c r="H197" s="129">
        <f>H15+H21+H34+H66+H89+H118+H133+H136+H139+H168+H173+H180+H186+H190+H193</f>
        <v>183053283</v>
      </c>
      <c r="I197" s="76"/>
      <c r="J197" s="21"/>
    </row>
    <row r="198" spans="6:10" ht="13.5">
      <c r="F198" s="16"/>
      <c r="G198" s="16"/>
      <c r="H198" s="16"/>
      <c r="I198" s="3"/>
      <c r="J198" s="16"/>
    </row>
    <row r="199" spans="6:10" ht="13.5">
      <c r="F199" s="16"/>
      <c r="G199" s="16"/>
      <c r="H199" s="16"/>
      <c r="I199" s="3"/>
      <c r="J199" s="16"/>
    </row>
    <row r="200" spans="1:10" ht="27" customHeight="1">
      <c r="A200" s="11" t="s">
        <v>375</v>
      </c>
      <c r="B200" s="53"/>
      <c r="F200" s="142" t="s">
        <v>459</v>
      </c>
      <c r="G200" s="142"/>
      <c r="H200" s="142"/>
      <c r="I200" s="3"/>
      <c r="J200" s="16"/>
    </row>
    <row r="201" spans="6:10" ht="13.5">
      <c r="F201" s="16"/>
      <c r="G201" s="16"/>
      <c r="H201" s="16"/>
      <c r="I201" s="3"/>
      <c r="J201" s="16"/>
    </row>
    <row r="202" spans="6:10" ht="13.5">
      <c r="F202" s="16"/>
      <c r="G202" s="16"/>
      <c r="H202" s="16"/>
      <c r="I202" s="3"/>
      <c r="J202" s="16"/>
    </row>
    <row r="203" spans="6:10" ht="13.5">
      <c r="F203" s="16"/>
      <c r="G203" s="16"/>
      <c r="H203" s="21"/>
      <c r="I203" s="88"/>
      <c r="J203" s="16"/>
    </row>
    <row r="204" spans="5:10" ht="13.5">
      <c r="E204" s="44" t="s">
        <v>383</v>
      </c>
      <c r="F204" s="16"/>
      <c r="G204" s="16"/>
      <c r="H204" s="16"/>
      <c r="I204" s="3"/>
      <c r="J204" s="16"/>
    </row>
    <row r="205" spans="5:12" ht="13.5">
      <c r="E205" s="1" t="s">
        <v>384</v>
      </c>
      <c r="F205" s="23"/>
      <c r="G205" s="23"/>
      <c r="H205" s="22"/>
      <c r="I205" s="81"/>
      <c r="J205" s="24"/>
      <c r="K205" s="25"/>
      <c r="L205" s="26"/>
    </row>
    <row r="206" spans="5:12" ht="13.5">
      <c r="E206" s="2">
        <v>70</v>
      </c>
      <c r="F206" s="28"/>
      <c r="G206" s="28"/>
      <c r="H206" s="27"/>
      <c r="I206" s="31"/>
      <c r="J206" s="3"/>
      <c r="K206" s="4"/>
      <c r="L206" s="5"/>
    </row>
    <row r="207" spans="5:12" ht="13.5">
      <c r="E207" s="2">
        <v>80</v>
      </c>
      <c r="F207" s="28"/>
      <c r="G207" s="28"/>
      <c r="H207" s="27"/>
      <c r="I207" s="31"/>
      <c r="J207" s="3"/>
      <c r="K207" s="4"/>
      <c r="L207" s="6"/>
    </row>
    <row r="208" spans="5:12" ht="13.5">
      <c r="E208" s="2">
        <v>90</v>
      </c>
      <c r="F208" s="28"/>
      <c r="G208" s="28"/>
      <c r="H208" s="27"/>
      <c r="I208" s="31"/>
      <c r="J208" s="3"/>
      <c r="K208" s="4"/>
      <c r="L208" s="6"/>
    </row>
    <row r="209" spans="5:12" ht="13.5">
      <c r="E209" s="2">
        <v>100</v>
      </c>
      <c r="F209" s="28"/>
      <c r="G209" s="28"/>
      <c r="H209" s="27"/>
      <c r="I209" s="31"/>
      <c r="J209" s="3"/>
      <c r="K209" s="4"/>
      <c r="L209" s="6"/>
    </row>
    <row r="210" spans="5:12" ht="13.5">
      <c r="E210" s="2">
        <v>110</v>
      </c>
      <c r="F210" s="28"/>
      <c r="G210" s="28"/>
      <c r="H210" s="27"/>
      <c r="I210" s="31"/>
      <c r="J210" s="3"/>
      <c r="K210" s="4"/>
      <c r="L210" s="6"/>
    </row>
    <row r="211" spans="5:12" ht="13.5">
      <c r="E211" s="2">
        <v>120</v>
      </c>
      <c r="F211" s="28"/>
      <c r="G211" s="28"/>
      <c r="H211" s="27"/>
      <c r="I211" s="31"/>
      <c r="J211" s="3"/>
      <c r="K211" s="4"/>
      <c r="L211" s="6"/>
    </row>
    <row r="212" spans="5:12" ht="13.5">
      <c r="E212" s="2">
        <v>130</v>
      </c>
      <c r="F212" s="28"/>
      <c r="G212" s="28"/>
      <c r="H212" s="27"/>
      <c r="I212" s="31"/>
      <c r="J212" s="3"/>
      <c r="K212" s="4"/>
      <c r="L212" s="6"/>
    </row>
    <row r="213" spans="5:12" ht="13.5">
      <c r="E213" s="2">
        <v>150</v>
      </c>
      <c r="F213" s="28"/>
      <c r="G213" s="28"/>
      <c r="H213" s="27"/>
      <c r="I213" s="31"/>
      <c r="J213" s="3"/>
      <c r="K213" s="4"/>
      <c r="L213" s="7"/>
    </row>
    <row r="214" spans="5:12" ht="13.5">
      <c r="E214" s="2">
        <v>160</v>
      </c>
      <c r="F214" s="28"/>
      <c r="G214" s="28"/>
      <c r="H214" s="27"/>
      <c r="I214" s="31"/>
      <c r="J214" s="3"/>
      <c r="K214" s="4"/>
      <c r="L214" s="6"/>
    </row>
    <row r="215" spans="5:12" ht="13.5">
      <c r="E215" s="2">
        <v>170</v>
      </c>
      <c r="F215" s="28"/>
      <c r="G215" s="28"/>
      <c r="H215" s="27"/>
      <c r="I215" s="31"/>
      <c r="J215" s="3"/>
      <c r="K215" s="4"/>
      <c r="L215" s="6"/>
    </row>
    <row r="216" spans="5:12" ht="13.5">
      <c r="E216" s="2">
        <v>180</v>
      </c>
      <c r="F216" s="28"/>
      <c r="G216" s="28"/>
      <c r="H216" s="27"/>
      <c r="I216" s="31"/>
      <c r="J216" s="3"/>
      <c r="K216" s="4"/>
      <c r="L216" s="6"/>
    </row>
    <row r="217" spans="5:12" ht="13.5">
      <c r="E217" s="2">
        <v>200</v>
      </c>
      <c r="F217" s="28"/>
      <c r="G217" s="28"/>
      <c r="H217" s="27"/>
      <c r="I217" s="31"/>
      <c r="J217" s="3"/>
      <c r="K217" s="4"/>
      <c r="L217" s="6"/>
    </row>
    <row r="218" spans="5:12" ht="13.5">
      <c r="E218" s="2">
        <v>210</v>
      </c>
      <c r="F218" s="28"/>
      <c r="G218" s="28"/>
      <c r="H218" s="27"/>
      <c r="I218" s="31"/>
      <c r="J218" s="3"/>
      <c r="K218" s="5"/>
      <c r="L218" s="6"/>
    </row>
    <row r="219" spans="5:12" ht="13.5">
      <c r="E219" s="2">
        <v>240</v>
      </c>
      <c r="F219" s="28"/>
      <c r="G219" s="28"/>
      <c r="H219" s="27"/>
      <c r="I219" s="31"/>
      <c r="J219" s="3"/>
      <c r="K219" s="4"/>
      <c r="L219" s="6"/>
    </row>
    <row r="220" spans="5:12" ht="13.5">
      <c r="E220" s="2">
        <v>250</v>
      </c>
      <c r="F220" s="30"/>
      <c r="G220" s="30"/>
      <c r="H220" s="29"/>
      <c r="I220" s="82"/>
      <c r="J220" s="3"/>
      <c r="K220" s="4"/>
      <c r="L220" s="6"/>
    </row>
    <row r="221" spans="6:12" ht="13.5">
      <c r="F221" s="30">
        <f>SUM(F205:F220)</f>
        <v>0</v>
      </c>
      <c r="G221" s="30">
        <f>SUM(G205:G220)</f>
        <v>0</v>
      </c>
      <c r="H221" s="29">
        <f>SUM(H205:H220)</f>
        <v>0</v>
      </c>
      <c r="I221" s="82"/>
      <c r="J221" s="3"/>
      <c r="K221" s="4"/>
      <c r="L221" s="6"/>
    </row>
    <row r="222" spans="5:12" ht="13.5">
      <c r="E222" s="4"/>
      <c r="F222" s="32"/>
      <c r="G222" s="32"/>
      <c r="H222" s="31"/>
      <c r="I222" s="31"/>
      <c r="J222" s="3"/>
      <c r="K222" s="4"/>
      <c r="L222" s="5"/>
    </row>
    <row r="223" spans="5:12" ht="13.5">
      <c r="E223" s="8" t="s">
        <v>385</v>
      </c>
      <c r="F223" s="33">
        <f>F197-F221</f>
        <v>271320486</v>
      </c>
      <c r="G223" s="33">
        <f>G197-G221</f>
        <v>213077797</v>
      </c>
      <c r="H223" s="83">
        <f>H197-H221</f>
        <v>183053283</v>
      </c>
      <c r="I223" s="5"/>
      <c r="J223" s="3"/>
      <c r="K223" s="4"/>
      <c r="L223" s="5"/>
    </row>
    <row r="224" spans="5:12" ht="13.5">
      <c r="E224" s="2"/>
      <c r="F224" s="2"/>
      <c r="G224" s="2"/>
      <c r="H224" s="10"/>
      <c r="I224" s="5"/>
      <c r="J224" s="3"/>
      <c r="K224" s="4"/>
      <c r="L224" s="5"/>
    </row>
    <row r="225" spans="4:12" ht="13.5">
      <c r="D225" s="98"/>
      <c r="E225" s="2"/>
      <c r="F225" s="2"/>
      <c r="G225" s="2"/>
      <c r="H225" s="10"/>
      <c r="I225" s="5"/>
      <c r="J225" s="3"/>
      <c r="K225" s="4"/>
      <c r="L225" s="9"/>
    </row>
    <row r="226" spans="4:12" ht="13.5">
      <c r="D226" s="98"/>
      <c r="E226" s="2"/>
      <c r="F226" s="10"/>
      <c r="G226" s="10"/>
      <c r="H226" s="10"/>
      <c r="I226" s="5"/>
      <c r="J226" s="3"/>
      <c r="K226" s="4"/>
      <c r="L226" s="9"/>
    </row>
    <row r="227" spans="4:12" ht="13.5">
      <c r="D227" s="98"/>
      <c r="E227" s="2"/>
      <c r="F227" s="2"/>
      <c r="G227" s="2"/>
      <c r="H227" s="2"/>
      <c r="I227" s="4"/>
      <c r="J227" s="3"/>
      <c r="K227" s="4"/>
      <c r="L227" s="9"/>
    </row>
    <row r="228" spans="4:12" ht="13.5">
      <c r="D228" s="98"/>
      <c r="E228" s="2"/>
      <c r="F228" s="2"/>
      <c r="G228" s="2"/>
      <c r="H228" s="2"/>
      <c r="I228" s="4"/>
      <c r="J228" s="3"/>
      <c r="K228" s="4"/>
      <c r="L228" s="9"/>
    </row>
    <row r="229" spans="4:12" ht="13.5">
      <c r="D229" s="98"/>
      <c r="E229" s="2"/>
      <c r="F229" s="2"/>
      <c r="G229" s="2"/>
      <c r="H229" s="2"/>
      <c r="I229" s="4"/>
      <c r="J229" s="3"/>
      <c r="K229" s="4"/>
      <c r="L229" s="9"/>
    </row>
    <row r="230" spans="4:12" ht="13.5">
      <c r="D230" s="98"/>
      <c r="E230" s="2"/>
      <c r="F230" s="2"/>
      <c r="G230" s="2"/>
      <c r="H230" s="2"/>
      <c r="I230" s="4"/>
      <c r="J230" s="3"/>
      <c r="K230" s="4"/>
      <c r="L230" s="9"/>
    </row>
    <row r="231" spans="4:12" ht="13.5">
      <c r="D231" s="98"/>
      <c r="E231" s="2"/>
      <c r="F231" s="2"/>
      <c r="G231" s="2"/>
      <c r="H231" s="2"/>
      <c r="I231" s="4"/>
      <c r="J231" s="3"/>
      <c r="K231" s="4"/>
      <c r="L231" s="9"/>
    </row>
    <row r="232" spans="4:12" ht="13.5">
      <c r="D232" s="98"/>
      <c r="E232" s="2"/>
      <c r="F232" s="2"/>
      <c r="G232" s="2"/>
      <c r="H232" s="2"/>
      <c r="I232" s="4"/>
      <c r="J232" s="3"/>
      <c r="K232" s="4"/>
      <c r="L232" s="9"/>
    </row>
    <row r="233" spans="4:12" ht="13.5">
      <c r="D233" s="98"/>
      <c r="E233" s="2"/>
      <c r="F233" s="2"/>
      <c r="G233" s="2"/>
      <c r="H233" s="2"/>
      <c r="I233" s="4"/>
      <c r="J233" s="3"/>
      <c r="K233" s="4"/>
      <c r="L233" s="9"/>
    </row>
    <row r="234" spans="4:12" ht="13.5">
      <c r="D234" s="98"/>
      <c r="E234" s="2"/>
      <c r="F234" s="2"/>
      <c r="G234" s="2"/>
      <c r="H234" s="2"/>
      <c r="I234" s="4"/>
      <c r="J234" s="3"/>
      <c r="K234" s="4"/>
      <c r="L234" s="9"/>
    </row>
    <row r="235" spans="4:12" ht="13.5">
      <c r="D235" s="98"/>
      <c r="E235" s="2"/>
      <c r="F235" s="2"/>
      <c r="G235" s="2"/>
      <c r="H235" s="2"/>
      <c r="I235" s="4"/>
      <c r="J235" s="3"/>
      <c r="K235" s="4"/>
      <c r="L235" s="9"/>
    </row>
    <row r="236" spans="4:12" ht="13.5">
      <c r="D236" s="98"/>
      <c r="E236" s="2"/>
      <c r="F236" s="2"/>
      <c r="G236" s="2"/>
      <c r="H236" s="2"/>
      <c r="I236" s="4"/>
      <c r="J236" s="3"/>
      <c r="K236" s="4"/>
      <c r="L236" s="9"/>
    </row>
    <row r="237" spans="4:12" ht="13.5">
      <c r="D237" s="98"/>
      <c r="E237" s="2"/>
      <c r="F237" s="2"/>
      <c r="G237" s="2"/>
      <c r="H237" s="2"/>
      <c r="I237" s="4"/>
      <c r="J237" s="3"/>
      <c r="K237" s="4"/>
      <c r="L237" s="9"/>
    </row>
    <row r="238" spans="4:12" ht="13.5">
      <c r="D238" s="98"/>
      <c r="E238" s="2"/>
      <c r="F238" s="2"/>
      <c r="G238" s="2"/>
      <c r="H238" s="2"/>
      <c r="I238" s="4"/>
      <c r="J238" s="3"/>
      <c r="K238" s="4"/>
      <c r="L238" s="4"/>
    </row>
    <row r="239" spans="4:12" ht="13.5">
      <c r="D239" s="98"/>
      <c r="E239" s="2"/>
      <c r="F239" s="2"/>
      <c r="G239" s="2"/>
      <c r="H239" s="2"/>
      <c r="I239" s="4"/>
      <c r="J239" s="3"/>
      <c r="K239" s="4"/>
      <c r="L239" s="4"/>
    </row>
    <row r="240" spans="4:12" ht="13.5">
      <c r="D240" s="98"/>
      <c r="E240" s="2"/>
      <c r="F240" s="2"/>
      <c r="G240" s="2"/>
      <c r="H240" s="2"/>
      <c r="I240" s="4"/>
      <c r="J240" s="3"/>
      <c r="K240" s="4"/>
      <c r="L240" s="4"/>
    </row>
    <row r="241" spans="4:12" ht="13.5">
      <c r="D241" s="98"/>
      <c r="E241" s="2"/>
      <c r="F241" s="2"/>
      <c r="G241" s="2"/>
      <c r="H241" s="2"/>
      <c r="I241" s="4"/>
      <c r="J241" s="3"/>
      <c r="K241" s="4"/>
      <c r="L241" s="4"/>
    </row>
    <row r="242" spans="4:12" ht="13.5">
      <c r="D242" s="98"/>
      <c r="E242" s="2"/>
      <c r="F242" s="2"/>
      <c r="G242" s="2"/>
      <c r="H242" s="2"/>
      <c r="I242" s="4"/>
      <c r="J242" s="3"/>
      <c r="K242" s="4"/>
      <c r="L242" s="4"/>
    </row>
    <row r="243" spans="4:12" ht="13.5">
      <c r="D243" s="98"/>
      <c r="E243" s="2"/>
      <c r="F243" s="2"/>
      <c r="G243" s="2"/>
      <c r="H243" s="2"/>
      <c r="I243" s="4"/>
      <c r="J243" s="3"/>
      <c r="K243" s="4"/>
      <c r="L243" s="4"/>
    </row>
    <row r="244" spans="4:12" ht="13.5">
      <c r="D244" s="98"/>
      <c r="E244" s="2"/>
      <c r="F244" s="2"/>
      <c r="G244" s="2"/>
      <c r="H244" s="2"/>
      <c r="I244" s="4"/>
      <c r="J244" s="3"/>
      <c r="K244" s="4"/>
      <c r="L244" s="4"/>
    </row>
    <row r="245" spans="4:12" ht="13.5">
      <c r="D245" s="98"/>
      <c r="E245" s="2"/>
      <c r="F245" s="2"/>
      <c r="G245" s="2"/>
      <c r="H245" s="2"/>
      <c r="I245" s="4"/>
      <c r="J245" s="3"/>
      <c r="K245" s="4"/>
      <c r="L245" s="4"/>
    </row>
    <row r="246" spans="4:12" ht="13.5">
      <c r="D246" s="98"/>
      <c r="E246" s="2"/>
      <c r="F246" s="2"/>
      <c r="G246" s="2"/>
      <c r="H246" s="2"/>
      <c r="I246" s="4"/>
      <c r="J246" s="3"/>
      <c r="K246" s="4"/>
      <c r="L246" s="4"/>
    </row>
    <row r="247" spans="4:12" ht="13.5">
      <c r="D247" s="98"/>
      <c r="E247" s="2"/>
      <c r="F247" s="2"/>
      <c r="G247" s="2"/>
      <c r="H247" s="2"/>
      <c r="I247" s="4"/>
      <c r="J247" s="3"/>
      <c r="K247" s="4"/>
      <c r="L247" s="4"/>
    </row>
    <row r="248" spans="4:12" ht="13.5">
      <c r="D248" s="98"/>
      <c r="E248" s="2"/>
      <c r="F248" s="2"/>
      <c r="G248" s="2"/>
      <c r="H248" s="2"/>
      <c r="I248" s="4"/>
      <c r="J248" s="3"/>
      <c r="K248" s="4"/>
      <c r="L248" s="4"/>
    </row>
    <row r="249" spans="4:12" ht="13.5">
      <c r="D249" s="98"/>
      <c r="E249" s="2"/>
      <c r="F249" s="2"/>
      <c r="G249" s="2"/>
      <c r="H249" s="2"/>
      <c r="I249" s="4"/>
      <c r="J249" s="3"/>
      <c r="K249" s="4"/>
      <c r="L249" s="4"/>
    </row>
    <row r="250" spans="4:12" ht="13.5">
      <c r="D250" s="98"/>
      <c r="E250" s="2"/>
      <c r="F250" s="2"/>
      <c r="G250" s="2"/>
      <c r="H250" s="2"/>
      <c r="I250" s="4"/>
      <c r="J250" s="3"/>
      <c r="K250" s="4"/>
      <c r="L250" s="4"/>
    </row>
    <row r="251" spans="4:12" ht="13.5">
      <c r="D251" s="98"/>
      <c r="E251" s="2"/>
      <c r="F251" s="2"/>
      <c r="G251" s="2"/>
      <c r="H251" s="2"/>
      <c r="I251" s="4"/>
      <c r="J251" s="3"/>
      <c r="K251" s="4"/>
      <c r="L251" s="4"/>
    </row>
    <row r="252" spans="4:12" ht="13.5">
      <c r="D252" s="98"/>
      <c r="E252" s="2"/>
      <c r="F252" s="2"/>
      <c r="G252" s="2"/>
      <c r="H252" s="2"/>
      <c r="I252" s="4"/>
      <c r="J252" s="3"/>
      <c r="K252" s="4"/>
      <c r="L252" s="4"/>
    </row>
    <row r="253" spans="4:12" ht="13.5">
      <c r="D253" s="98"/>
      <c r="E253" s="2"/>
      <c r="F253" s="2"/>
      <c r="G253" s="2"/>
      <c r="H253" s="2"/>
      <c r="I253" s="4"/>
      <c r="J253" s="3"/>
      <c r="K253" s="4"/>
      <c r="L253" s="4"/>
    </row>
    <row r="254" spans="4:12" ht="13.5">
      <c r="D254" s="98"/>
      <c r="E254" s="2"/>
      <c r="F254" s="2"/>
      <c r="G254" s="2"/>
      <c r="H254" s="2"/>
      <c r="I254" s="4"/>
      <c r="J254" s="3"/>
      <c r="K254" s="4"/>
      <c r="L254" s="4"/>
    </row>
    <row r="255" spans="4:12" ht="13.5">
      <c r="D255" s="98"/>
      <c r="E255" s="2"/>
      <c r="F255" s="2"/>
      <c r="G255" s="2"/>
      <c r="H255" s="2"/>
      <c r="I255" s="4"/>
      <c r="J255" s="3"/>
      <c r="K255" s="4"/>
      <c r="L255" s="4"/>
    </row>
    <row r="256" spans="6:10" ht="13.5">
      <c r="F256" s="16"/>
      <c r="G256" s="16"/>
      <c r="H256" s="16"/>
      <c r="I256" s="3"/>
      <c r="J256" s="16"/>
    </row>
    <row r="257" spans="6:10" ht="13.5">
      <c r="F257" s="16"/>
      <c r="G257" s="16"/>
      <c r="H257" s="16"/>
      <c r="I257" s="3"/>
      <c r="J257" s="16"/>
    </row>
    <row r="258" spans="6:10" ht="13.5">
      <c r="F258" s="16"/>
      <c r="G258" s="16"/>
      <c r="H258" s="16"/>
      <c r="I258" s="3"/>
      <c r="J258" s="16"/>
    </row>
    <row r="259" spans="6:10" ht="13.5">
      <c r="F259" s="16"/>
      <c r="G259" s="16"/>
      <c r="H259" s="16"/>
      <c r="I259" s="3"/>
      <c r="J259" s="16"/>
    </row>
    <row r="260" spans="6:10" ht="13.5">
      <c r="F260" s="16"/>
      <c r="G260" s="16"/>
      <c r="H260" s="16"/>
      <c r="I260" s="3"/>
      <c r="J260" s="16"/>
    </row>
    <row r="261" spans="6:10" ht="13.5">
      <c r="F261" s="16"/>
      <c r="G261" s="16"/>
      <c r="H261" s="16"/>
      <c r="I261" s="3"/>
      <c r="J261" s="16"/>
    </row>
  </sheetData>
  <sheetProtection/>
  <mergeCells count="45">
    <mergeCell ref="E113:E114"/>
    <mergeCell ref="E76:E79"/>
    <mergeCell ref="F45:F46"/>
    <mergeCell ref="G45:G46"/>
    <mergeCell ref="H45:H46"/>
    <mergeCell ref="E50:E51"/>
    <mergeCell ref="D160:D164"/>
    <mergeCell ref="E176:E179"/>
    <mergeCell ref="A47:A48"/>
    <mergeCell ref="B47:B48"/>
    <mergeCell ref="C47:C48"/>
    <mergeCell ref="D47:D48"/>
    <mergeCell ref="E82:E83"/>
    <mergeCell ref="C68:C69"/>
    <mergeCell ref="D68:D69"/>
    <mergeCell ref="E116:E117"/>
    <mergeCell ref="D45:D46"/>
    <mergeCell ref="A7:H7"/>
    <mergeCell ref="A8:H8"/>
    <mergeCell ref="A10:A13"/>
    <mergeCell ref="B10:B13"/>
    <mergeCell ref="C10:C13"/>
    <mergeCell ref="H10:H13"/>
    <mergeCell ref="E45:E46"/>
    <mergeCell ref="E36:E42"/>
    <mergeCell ref="D10:D13"/>
    <mergeCell ref="A72:A73"/>
    <mergeCell ref="B72:B73"/>
    <mergeCell ref="C72:C73"/>
    <mergeCell ref="D72:D73"/>
    <mergeCell ref="A68:A69"/>
    <mergeCell ref="B68:B69"/>
    <mergeCell ref="A45:A46"/>
    <mergeCell ref="B45:B46"/>
    <mergeCell ref="C45:C46"/>
    <mergeCell ref="F200:H200"/>
    <mergeCell ref="F10:F13"/>
    <mergeCell ref="G10:G13"/>
    <mergeCell ref="E10:E13"/>
    <mergeCell ref="E121:E123"/>
    <mergeCell ref="E84:E85"/>
    <mergeCell ref="E94:E95"/>
    <mergeCell ref="E97:E98"/>
    <mergeCell ref="E60:E61"/>
    <mergeCell ref="E69:E70"/>
  </mergeCells>
  <printOptions/>
  <pageMargins left="0.59" right="0.1968503937007874" top="0.73" bottom="0.27" header="0.71" footer="0.28"/>
  <pageSetup fitToHeight="7" fitToWidth="1" horizontalDpi="600" verticalDpi="600" orientation="portrait" paperSize="9" scale="51" r:id="rId1"/>
  <rowBreaks count="4" manualBreakCount="4">
    <brk id="42" max="7" man="1"/>
    <brk id="75" max="7" man="1"/>
    <brk id="95" max="7" man="1"/>
    <brk id="1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2016-12-01T08:28:18Z</cp:lastPrinted>
  <dcterms:created xsi:type="dcterms:W3CDTF">2016-11-29T09:37:01Z</dcterms:created>
  <dcterms:modified xsi:type="dcterms:W3CDTF">2016-12-01T09:18:43Z</dcterms:modified>
  <cp:category/>
  <cp:version/>
  <cp:contentType/>
  <cp:contentStatus/>
</cp:coreProperties>
</file>