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06" sheetId="1" r:id="rId1"/>
  </sheets>
  <definedNames>
    <definedName name="_xlnm.Print_Titles" localSheetId="0">'06'!$8:$10</definedName>
    <definedName name="_xlnm.Print_Area" localSheetId="0">'06'!$A$1:$F$196</definedName>
  </definedNames>
  <calcPr fullCalcOnLoad="1"/>
</workbook>
</file>

<file path=xl/sharedStrings.xml><?xml version="1.0" encoding="utf-8"?>
<sst xmlns="http://schemas.openxmlformats.org/spreadsheetml/2006/main" count="452" uniqueCount="185">
  <si>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</si>
  <si>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</si>
  <si>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</si>
  <si>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</si>
  <si>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</si>
  <si>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</si>
  <si>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</si>
  <si>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</si>
  <si>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</si>
  <si>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</si>
  <si>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</si>
  <si>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</si>
  <si>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 xml:space="preserve">                Офіційні трансферти</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</si>
  <si>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</si>
  <si>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</si>
  <si>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</si>
  <si>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</si>
  <si>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</si>
  <si>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</si>
  <si>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</si>
  <si>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</si>
  <si>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</si>
  <si>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</si>
  <si>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</si>
  <si>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</si>
  <si>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</si>
  <si>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</si>
  <si>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</si>
  <si>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Плата за оренду майна бюджетних установ</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</si>
  <si>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</si>
  <si>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</si>
  <si>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</si>
  <si>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</si>
  <si>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</si>
  <si>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</si>
  <si>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</si>
  <si>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</si>
  <si>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</si>
  <si>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</si>
  <si>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</si>
  <si>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</si>
  <si>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</si>
  <si>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</si>
  <si>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</si>
  <si>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</si>
  <si>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</si>
  <si>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</si>
  <si>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</si>
  <si>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</si>
  <si>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</si>
  <si>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</si>
  <si>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</si>
  <si>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</si>
  <si>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</si>
  <si>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</si>
  <si>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</si>
  <si>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</si>
  <si>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</si>
  <si>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Надходження коштів пайової участі у розвитку інфраструктури населеного пункту</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</si>
  <si>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</si>
  <si>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</si>
  <si>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Місцеві податки</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</si>
  <si>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</si>
  <si>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</si>
  <si>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</si>
  <si>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</si>
  <si>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</si>
  <si>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</si>
  <si>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</si>
  <si>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Транспортний податок з фізичних осіб</t>
  </si>
  <si>
    <t>Транспортний податок з юридичних осіб</t>
  </si>
  <si>
    <r>
      <t>Надходження від скидів забруднюючих речовин безпосередньо у водні об</t>
    </r>
    <r>
      <rPr>
        <sz val="20"/>
        <rFont val="Arial Cyr"/>
        <family val="0"/>
      </rPr>
      <t>’</t>
    </r>
    <r>
      <rPr>
        <sz val="20"/>
        <rFont val="Times New Roman"/>
        <family val="1"/>
      </rPr>
      <t>єкти</t>
    </r>
  </si>
  <si>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</si>
  <si>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</si>
  <si>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</si>
  <si>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Державне мито, не віднесене до інших категорій</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</si>
  <si>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</si>
  <si>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Кошти від продажу землі і нематеріальних активів</t>
  </si>
  <si>
    <t>Кошти від продажу землі</t>
  </si>
  <si>
    <t>Податок та збір на доходи фізичних осіб</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</si>
  <si>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</si>
  <si>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</si>
  <si>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</si>
  <si>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rFont val="Arial Cyr"/>
        <family val="0"/>
      </rPr>
      <t>’</t>
    </r>
    <r>
      <rPr>
        <sz val="19"/>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</si>
  <si>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</si>
  <si>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Субвенція на утримання об</t>
    </r>
    <r>
      <rPr>
        <sz val="20"/>
        <rFont val="Arial"/>
        <family val="2"/>
      </rPr>
      <t>'</t>
    </r>
    <r>
      <rPr>
        <sz val="20"/>
        <rFont val="Times New Roman"/>
        <family val="1"/>
      </rPr>
      <t>єктів спільного користування чи ліквідацію негативних наслідків діяльності об</t>
    </r>
    <r>
      <rPr>
        <sz val="20"/>
        <rFont val="Arial"/>
        <family val="2"/>
      </rPr>
      <t>'</t>
    </r>
    <r>
      <rPr>
        <sz val="20"/>
        <rFont val="Times New Roman"/>
        <family val="1"/>
      </rPr>
      <t>єктів спільного користування</t>
    </r>
  </si>
  <si>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</si>
  <si>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</si>
  <si>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</si>
  <si>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</si>
  <si>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</si>
  <si>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</si>
  <si>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</si>
  <si>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</si>
  <si>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</si>
  <si>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</si>
  <si>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</si>
  <si>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</si>
  <si>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</si>
  <si>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</si>
  <si>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</si>
  <si>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</si>
  <si>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</si>
  <si>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</si>
  <si>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</si>
  <si>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</si>
  <si>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</si>
  <si>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</si>
  <si>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</si>
  <si>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</si>
  <si>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</si>
  <si>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color indexed="10"/>
        <rFont val="Times New Roman"/>
        <family val="1"/>
      </rPr>
      <t>(на видання, придбання, зберігання і доставку підручників і посібників для учнів загальноосвітніх навчальних закладів)</t>
    </r>
  </si>
  <si>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</si>
  <si>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</si>
  <si>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</si>
  <si>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</si>
  <si>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</si>
  <si>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</si>
  <si>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</si>
  <si>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</si>
  <si>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</si>
  <si>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</si>
  <si>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</si>
  <si>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r>
      <t>Акцизний податок з реалізації суб</t>
    </r>
    <r>
      <rPr>
        <b/>
        <sz val="20"/>
        <rFont val="Arial Cyr"/>
        <family val="0"/>
      </rPr>
      <t>’</t>
    </r>
    <r>
      <rPr>
        <b/>
        <sz val="20"/>
        <rFont val="Times New Roman"/>
        <family val="1"/>
      </rPr>
      <t xml:space="preserve">єктами господарювання роздрібної торгівлі підакцизних товарів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</si>
  <si>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</si>
  <si>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</si>
  <si>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</si>
  <si>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</si>
  <si>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Субвенції з державного бюджету місцевим бюджетам</t>
  </si>
  <si>
    <t>Освітня субвенція з державного бюджету місцевим бюджетам</t>
  </si>
  <si>
    <t>Медична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</si>
  <si>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</si>
  <si>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r>
      <t>Субвенція з місцевого бюджету на виплату допомоги сім</t>
    </r>
    <r>
      <rPr>
        <sz val="20"/>
        <rFont val="Arial Cyr"/>
        <family val="0"/>
      </rPr>
      <t>’</t>
    </r>
    <r>
      <rPr>
        <sz val="20"/>
        <rFont val="Times New Roman"/>
        <family val="1"/>
      </rPr>
      <t>ям з дітьми, малозабезпеченим сім</t>
    </r>
    <r>
      <rPr>
        <sz val="20"/>
        <rFont val="Arial Cyr"/>
        <family val="0"/>
      </rPr>
      <t>’</t>
    </r>
    <r>
      <rPr>
        <sz val="20"/>
        <rFont val="Times New Roman"/>
        <family val="1"/>
      </rPr>
      <t>ям, особам, які не мають право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r>
  </si>
  <si>
    <t xml:space="preserve">                                              до рішення міської ради</t>
  </si>
  <si>
    <t xml:space="preserve">                                               Додаток 1</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</si>
  <si>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</si>
  <si>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</si>
  <si>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</si>
  <si>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</si>
  <si>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 xml:space="preserve">на впровадження новітніх технологій </t>
  </si>
  <si>
    <t xml:space="preserve">на створення ресурсних кімнат для дітей з особливими освітніми потребами, що потребують інклюзивної освіти </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</si>
  <si>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</si>
  <si>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</si>
  <si>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</si>
  <si>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</si>
  <si>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</si>
  <si>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</si>
  <si>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</si>
  <si>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підтримка осіб з особливими освітніми потребами</t>
  </si>
  <si>
    <t>оснащення кабінетів інклюзивно-ресурсних центрів</t>
  </si>
  <si>
    <t>Субвенція з місцевого бюджету на забезпечення якісної, сучасної та доступної загальної середньої освіти "Нова українська школа"</t>
  </si>
  <si>
    <t>на придбання дидактичного матеріалу</t>
  </si>
  <si>
    <t>на придбання сучасних меблів для початкових класів</t>
  </si>
  <si>
    <t xml:space="preserve">на придбання комп'ютерного обладнання, відповідного мультимедійного контенту для початкових класів </t>
  </si>
  <si>
    <t xml:space="preserve">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t>
  </si>
  <si>
    <t>на підвищення кваліфікації педагогічних працівників</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</si>
  <si>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</si>
  <si>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на соціально-економічний розвиток</t>
  </si>
  <si>
    <t>Секретар міської ради</t>
  </si>
  <si>
    <t>О.Ю.Залевський</t>
  </si>
  <si>
    <t xml:space="preserve">     міського бюджету на 2019 рік</t>
  </si>
  <si>
    <t xml:space="preserve">  Найменування згідно з Класифікацією доходів бюджету</t>
  </si>
  <si>
    <t>Усього</t>
  </si>
  <si>
    <t>у тому числі бюджет розвитку</t>
  </si>
  <si>
    <t>Усього доходів (без урахування міжбюджетних трансфертів)</t>
  </si>
  <si>
    <t>Разом доходів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</si>
  <si>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</si>
  <si>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</si>
  <si>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</si>
  <si>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</si>
  <si>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</si>
  <si>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 xml:space="preserve">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</si>
  <si>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t>
  </si>
  <si>
    <t>на виконання доручень виборців депутатами обласної ради у 2019 році</t>
  </si>
  <si>
    <t>Субвенція з місцевого бюджету на здійснення переданих видатків у сфері освіти за рахунок коштів освітньої субвенції</t>
  </si>
  <si>
    <t>інклюзивно-ресурсні центри</t>
  </si>
  <si>
    <t>приватні школи</t>
  </si>
  <si>
    <t xml:space="preserve">                                              від 21.12.2018  №1305-30/VII</t>
  </si>
  <si>
    <t xml:space="preserve">Субвенція з місцевого бюджету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 </t>
  </si>
  <si>
    <t xml:space="preserve">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 </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</si>
  <si>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</si>
  <si>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</si>
  <si>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 xml:space="preserve">               (у редакції рішення міської ради</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</si>
  <si>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</si>
  <si>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від        №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</si>
</sst>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quot;р.&quot;"/>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60">
    <font>
      <sz val="10"/>
      <name val="Arial Cyr"/>
      <family val="0"/>
    </font>
    <font>
      <b/>
      <sz val="20"/>
      <name val="Times New Roman"/>
      <family val="1"/>
    </font>
    <font>
      <sz val="20"/>
      <name val="Times New Roman"/>
      <family val="1"/>
    </font>
    <font>
      <sz val="20"/>
      <color indexed="8"/>
      <name val="Times New Roman"/>
      <family val="1"/>
    </font>
    <font>
      <sz val="30"/>
      <name val="Times New Roman"/>
      <family val="1"/>
    </font>
    <font>
      <sz val="20"/>
      <color indexed="10"/>
      <name val="Times New Roman"/>
      <family val="1"/>
    </font>
    <font>
      <b/>
      <sz val="20"/>
      <color indexed="10"/>
      <name val="Times New Roman"/>
      <family val="1"/>
    </font>
    <font>
      <sz val="20"/>
      <name val="Arial Cyr"/>
      <family val="0"/>
    </font>
    <font>
      <sz val="19"/>
      <name val="Times New Roman"/>
      <family val="1"/>
    </font>
    <font>
      <sz val="19"/>
      <name val="Arial Cyr"/>
      <family val="0"/>
    </font>
    <font>
      <sz val="20"/>
      <name val="Arial"/>
      <family val="2"/>
    </font>
    <font>
      <u val="single"/>
      <sz val="10"/>
      <color indexed="12"/>
      <name val="Arial Cyr"/>
      <family val="0"/>
    </font>
    <font>
      <u val="single"/>
      <sz val="10"/>
      <color indexed="36"/>
      <name val="Arial Cyr"/>
      <family val="0"/>
    </font>
    <font>
      <i/>
      <sz val="20"/>
      <color indexed="10"/>
      <name val="Times New Roman"/>
      <family val="1"/>
    </font>
    <font>
      <sz val="34"/>
      <name val="Times New Roman"/>
      <family val="1"/>
    </font>
    <font>
      <i/>
      <sz val="20"/>
      <name val="Times New Roman"/>
      <family val="1"/>
    </font>
    <font>
      <b/>
      <sz val="20"/>
      <name val="Arial Cyr"/>
      <family val="0"/>
    </font>
    <font>
      <sz val="14"/>
      <name val="Times New Roman"/>
      <family val="1"/>
    </font>
    <font>
      <sz val="34"/>
      <color indexed="8"/>
      <name val="Times New Roman"/>
      <family val="1"/>
    </font>
    <font>
      <sz val="26"/>
      <name val="Times New Roman"/>
      <family val="1"/>
    </font>
    <font>
      <sz val="26"/>
      <color indexed="8"/>
      <name val="Times New Roman"/>
      <family val="1"/>
    </font>
    <font>
      <sz val="28"/>
      <color indexed="8"/>
      <name val="Times New Roman"/>
      <family val="1"/>
    </font>
    <font>
      <sz val="26"/>
      <name val="Arial Cyr"/>
      <family val="0"/>
    </font>
    <font>
      <b/>
      <sz val="26"/>
      <name val="Times New Roman"/>
      <family val="1"/>
    </font>
    <font>
      <b/>
      <sz val="20"/>
      <color indexed="8"/>
      <name val="Times New Roman"/>
      <family val="1"/>
    </font>
    <font>
      <b/>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2"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212">
    <xf numFmtId="0" fontId="0" fillId="0" borderId="0" xfId="0" applyAlignment="1">
      <alignment/>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2" fillId="0" borderId="0" xfId="0" applyFont="1" applyAlignment="1">
      <alignment/>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Alignment="1">
      <alignment horizontal="center"/>
    </xf>
    <xf numFmtId="0" fontId="2" fillId="0" borderId="0" xfId="0" applyFont="1" applyAlignment="1">
      <alignment/>
    </xf>
    <xf numFmtId="0" fontId="1" fillId="0" borderId="10" xfId="0" applyFont="1" applyFill="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1" fillId="0" borderId="10" xfId="0" applyFont="1" applyBorder="1" applyAlignment="1" applyProtection="1">
      <alignment horizontal="center" vertical="center" wrapText="1"/>
      <protection locked="0"/>
    </xf>
    <xf numFmtId="0" fontId="2" fillId="33" borderId="0" xfId="0" applyFont="1" applyFill="1" applyAlignment="1">
      <alignment/>
    </xf>
    <xf numFmtId="0" fontId="2" fillId="33"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10" xfId="0" applyFont="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1" fillId="0" borderId="0" xfId="0" applyFont="1" applyAlignment="1">
      <alignment/>
    </xf>
    <xf numFmtId="0" fontId="2" fillId="0" borderId="10" xfId="0" applyFont="1" applyFill="1" applyBorder="1" applyAlignment="1" applyProtection="1">
      <alignment horizontal="center" vertical="center" wrapText="1"/>
      <protection locked="0"/>
    </xf>
    <xf numFmtId="0" fontId="1" fillId="0" borderId="0" xfId="0" applyFont="1" applyFill="1" applyAlignment="1">
      <alignment/>
    </xf>
    <xf numFmtId="0" fontId="2" fillId="0" borderId="10" xfId="0" applyFont="1" applyBorder="1" applyAlignment="1">
      <alignment wrapText="1"/>
    </xf>
    <xf numFmtId="0" fontId="1" fillId="0" borderId="0" xfId="0" applyFont="1" applyAlignment="1">
      <alignment wrapText="1"/>
    </xf>
    <xf numFmtId="0" fontId="6" fillId="0" borderId="10" xfId="0" applyFont="1" applyFill="1" applyBorder="1" applyAlignment="1" applyProtection="1">
      <alignment vertical="center" wrapText="1"/>
      <protection locked="0"/>
    </xf>
    <xf numFmtId="0" fontId="5" fillId="0" borderId="0" xfId="0" applyFont="1" applyFill="1" applyAlignment="1">
      <alignment/>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vertical="center" wrapText="1"/>
      <protection locked="0"/>
    </xf>
    <xf numFmtId="0" fontId="1" fillId="0" borderId="10" xfId="0" applyFont="1" applyFill="1" applyBorder="1" applyAlignment="1" applyProtection="1">
      <alignment horizontal="justify" vertical="center" wrapText="1"/>
      <protection locked="0"/>
    </xf>
    <xf numFmtId="0" fontId="1" fillId="34"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0" xfId="0" applyFont="1" applyFill="1" applyAlignment="1">
      <alignment wrapText="1"/>
    </xf>
    <xf numFmtId="0" fontId="1" fillId="0" borderId="11" xfId="0" applyFont="1" applyBorder="1" applyAlignment="1" applyProtection="1">
      <alignment horizontal="center" vertical="center" wrapText="1"/>
      <protection locked="0"/>
    </xf>
    <xf numFmtId="0" fontId="8" fillId="0" borderId="10" xfId="0" applyNumberFormat="1" applyFont="1" applyBorder="1" applyAlignment="1">
      <alignment vertical="center" wrapText="1"/>
    </xf>
    <xf numFmtId="4" fontId="4" fillId="0" borderId="0" xfId="0" applyNumberFormat="1" applyFont="1" applyAlignment="1">
      <alignment/>
    </xf>
    <xf numFmtId="4" fontId="2" fillId="0" borderId="0" xfId="0" applyNumberFormat="1" applyFont="1" applyFill="1" applyAlignment="1">
      <alignment/>
    </xf>
    <xf numFmtId="0" fontId="2" fillId="0" borderId="12" xfId="0" applyFont="1" applyBorder="1" applyAlignment="1">
      <alignment horizontal="justify" vertical="center" wrapText="1"/>
    </xf>
    <xf numFmtId="0" fontId="2" fillId="0" borderId="10" xfId="0" applyFont="1" applyFill="1" applyBorder="1" applyAlignment="1">
      <alignment vertical="center" wrapText="1"/>
    </xf>
    <xf numFmtId="0" fontId="2" fillId="0" borderId="0" xfId="0" applyFont="1" applyAlignment="1">
      <alignment wrapText="1"/>
    </xf>
    <xf numFmtId="4" fontId="2" fillId="0" borderId="0" xfId="0" applyNumberFormat="1" applyFont="1" applyAlignment="1">
      <alignment/>
    </xf>
    <xf numFmtId="0" fontId="2" fillId="0" borderId="0" xfId="0" applyFont="1" applyAlignment="1">
      <alignment wrapText="1"/>
    </xf>
    <xf numFmtId="4" fontId="1" fillId="33" borderId="0" xfId="0" applyNumberFormat="1" applyFont="1" applyFill="1" applyAlignment="1">
      <alignment/>
    </xf>
    <xf numFmtId="4" fontId="1" fillId="0" borderId="0" xfId="0" applyNumberFormat="1" applyFont="1" applyAlignment="1">
      <alignment/>
    </xf>
    <xf numFmtId="0" fontId="2" fillId="0" borderId="10" xfId="0" applyNumberFormat="1" applyFont="1" applyBorder="1" applyAlignment="1">
      <alignment wrapText="1"/>
    </xf>
    <xf numFmtId="0" fontId="2" fillId="0" borderId="10" xfId="0" applyFont="1" applyBorder="1" applyAlignment="1">
      <alignment horizontal="center" vertical="center"/>
    </xf>
    <xf numFmtId="4" fontId="2" fillId="0" borderId="0" xfId="0" applyNumberFormat="1" applyFont="1" applyFill="1" applyAlignment="1">
      <alignment/>
    </xf>
    <xf numFmtId="4" fontId="1" fillId="0" borderId="0" xfId="0" applyNumberFormat="1" applyFont="1" applyAlignment="1">
      <alignment/>
    </xf>
    <xf numFmtId="4" fontId="5" fillId="0" borderId="0" xfId="0" applyNumberFormat="1" applyFont="1" applyAlignment="1">
      <alignment/>
    </xf>
    <xf numFmtId="0" fontId="2" fillId="0" borderId="10" xfId="0" applyFont="1" applyBorder="1" applyAlignment="1" applyProtection="1">
      <alignment horizontal="left" vertical="center" wrapText="1"/>
      <protection locked="0"/>
    </xf>
    <xf numFmtId="0" fontId="6" fillId="34" borderId="10" xfId="0" applyFont="1" applyFill="1" applyBorder="1" applyAlignment="1" applyProtection="1">
      <alignment horizontal="center" vertical="center" wrapText="1"/>
      <protection locked="0"/>
    </xf>
    <xf numFmtId="0" fontId="5" fillId="0" borderId="10" xfId="0" applyFont="1" applyBorder="1" applyAlignment="1">
      <alignment vertical="center" wrapText="1"/>
    </xf>
    <xf numFmtId="0" fontId="5" fillId="0" borderId="0" xfId="0" applyFont="1" applyAlignment="1">
      <alignment vertical="center" wrapText="1"/>
    </xf>
    <xf numFmtId="3" fontId="1" fillId="33" borderId="10" xfId="0" applyNumberFormat="1" applyFont="1" applyFill="1" applyBorder="1" applyAlignment="1" applyProtection="1">
      <alignment horizontal="center" vertical="center" wrapText="1"/>
      <protection locked="0"/>
    </xf>
    <xf numFmtId="3" fontId="1" fillId="33"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1" fillId="34"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lignment horizontal="center" vertical="center"/>
    </xf>
    <xf numFmtId="3" fontId="6"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0" fontId="2" fillId="0" borderId="0" xfId="0" applyFont="1" applyAlignment="1">
      <alignment horizontal="justify" wrapText="1"/>
    </xf>
    <xf numFmtId="0" fontId="2" fillId="0" borderId="13" xfId="0" applyNumberFormat="1" applyFont="1" applyBorder="1" applyAlignment="1">
      <alignment wrapText="1"/>
    </xf>
    <xf numFmtId="0" fontId="2" fillId="0" borderId="13" xfId="0" applyFont="1" applyBorder="1" applyAlignment="1">
      <alignment wrapText="1"/>
    </xf>
    <xf numFmtId="0" fontId="15" fillId="0" borderId="10"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17" fillId="0" borderId="0" xfId="0" applyFont="1" applyAlignment="1">
      <alignment horizontal="justify"/>
    </xf>
    <xf numFmtId="0" fontId="14" fillId="0" borderId="0" xfId="0" applyFont="1" applyFill="1" applyAlignment="1">
      <alignment vertical="center"/>
    </xf>
    <xf numFmtId="0" fontId="19" fillId="0" borderId="0" xfId="0" applyFont="1" applyAlignment="1">
      <alignment horizontal="center"/>
    </xf>
    <xf numFmtId="0" fontId="19" fillId="0" borderId="0" xfId="0" applyFont="1" applyAlignment="1">
      <alignment/>
    </xf>
    <xf numFmtId="0" fontId="19" fillId="0" borderId="0" xfId="0" applyFont="1" applyAlignment="1" applyProtection="1">
      <alignment horizontal="center"/>
      <protection locked="0"/>
    </xf>
    <xf numFmtId="0" fontId="19" fillId="0" borderId="0" xfId="0" applyFont="1" applyAlignment="1" applyProtection="1">
      <alignment horizontal="right"/>
      <protection locked="0"/>
    </xf>
    <xf numFmtId="0" fontId="2" fillId="0" borderId="0" xfId="0" applyFont="1" applyAlignment="1">
      <alignment vertical="center"/>
    </xf>
    <xf numFmtId="0" fontId="15" fillId="0" borderId="10" xfId="0" applyFont="1" applyBorder="1" applyAlignment="1">
      <alignment/>
    </xf>
    <xf numFmtId="0" fontId="2" fillId="34"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left" vertical="center" wrapText="1"/>
      <protection locked="0"/>
    </xf>
    <xf numFmtId="0" fontId="15" fillId="0" borderId="13" xfId="0" applyFont="1" applyBorder="1" applyAlignment="1">
      <alignment wrapText="1"/>
    </xf>
    <xf numFmtId="0" fontId="15" fillId="0" borderId="10" xfId="0" applyFont="1" applyBorder="1" applyAlignment="1">
      <alignment wrapText="1"/>
    </xf>
    <xf numFmtId="3" fontId="20" fillId="0" borderId="0" xfId="0" applyNumberFormat="1" applyFont="1" applyFill="1" applyAlignment="1" applyProtection="1">
      <alignment vertical="center" wrapText="1"/>
      <protection/>
    </xf>
    <xf numFmtId="0" fontId="1" fillId="33" borderId="10" xfId="0" applyFont="1" applyFill="1" applyBorder="1" applyAlignment="1">
      <alignment vertical="center" wrapText="1"/>
    </xf>
    <xf numFmtId="0" fontId="1" fillId="0" borderId="10" xfId="0" applyFont="1" applyFill="1" applyBorder="1" applyAlignment="1">
      <alignment vertical="center" wrapText="1"/>
    </xf>
    <xf numFmtId="0" fontId="15" fillId="0" borderId="0" xfId="0" applyFont="1" applyAlignment="1">
      <alignment wrapText="1"/>
    </xf>
    <xf numFmtId="0" fontId="2" fillId="0" borderId="13" xfId="0" applyNumberFormat="1" applyFont="1" applyBorder="1" applyAlignment="1" applyProtection="1">
      <alignment horizontal="left" vertical="center" wrapText="1"/>
      <protection locked="0"/>
    </xf>
    <xf numFmtId="4" fontId="1" fillId="34"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xf>
    <xf numFmtId="0" fontId="2" fillId="0" borderId="10" xfId="0" applyFont="1" applyBorder="1" applyAlignment="1">
      <alignment/>
    </xf>
    <xf numFmtId="4" fontId="2" fillId="0" borderId="0" xfId="0" applyNumberFormat="1" applyFont="1" applyAlignment="1">
      <alignment horizontal="center"/>
    </xf>
    <xf numFmtId="4" fontId="2" fillId="0" borderId="0" xfId="0" applyNumberFormat="1" applyFont="1" applyAlignment="1">
      <alignment/>
    </xf>
    <xf numFmtId="4" fontId="1" fillId="0" borderId="0" xfId="0" applyNumberFormat="1" applyFont="1" applyFill="1" applyAlignment="1">
      <alignment/>
    </xf>
    <xf numFmtId="0" fontId="1" fillId="34" borderId="13" xfId="0" applyFont="1" applyFill="1" applyBorder="1" applyAlignment="1" applyProtection="1">
      <alignment horizontal="center" vertical="center" wrapText="1"/>
      <protection locked="0"/>
    </xf>
    <xf numFmtId="4" fontId="2" fillId="0" borderId="0" xfId="0" applyNumberFormat="1" applyFont="1" applyFill="1" applyAlignment="1">
      <alignment wrapText="1"/>
    </xf>
    <xf numFmtId="4" fontId="1" fillId="0" borderId="0" xfId="0" applyNumberFormat="1" applyFont="1" applyFill="1" applyAlignment="1">
      <alignment/>
    </xf>
    <xf numFmtId="4" fontId="5" fillId="0" borderId="0" xfId="0" applyNumberFormat="1" applyFont="1" applyFill="1" applyAlignment="1">
      <alignment/>
    </xf>
    <xf numFmtId="4" fontId="17" fillId="0" borderId="0" xfId="0" applyNumberFormat="1" applyFont="1" applyAlignment="1">
      <alignment/>
    </xf>
    <xf numFmtId="4" fontId="2" fillId="0" borderId="0" xfId="0" applyNumberFormat="1" applyFont="1" applyAlignment="1">
      <alignment wrapText="1"/>
    </xf>
    <xf numFmtId="0" fontId="13" fillId="0" borderId="10" xfId="0" applyFont="1" applyBorder="1" applyAlignment="1">
      <alignment/>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1" fillId="0" borderId="10" xfId="0" applyNumberFormat="1" applyFont="1" applyBorder="1" applyAlignment="1" applyProtection="1">
      <alignment horizontal="center" vertical="center" wrapText="1"/>
      <protection locked="0"/>
    </xf>
    <xf numFmtId="4" fontId="15" fillId="0" borderId="10" xfId="0" applyNumberFormat="1" applyFont="1" applyBorder="1" applyAlignment="1" applyProtection="1">
      <alignment horizontal="center" vertical="center" wrapText="1"/>
      <protection locked="0"/>
    </xf>
    <xf numFmtId="4" fontId="15" fillId="0" borderId="10" xfId="0" applyNumberFormat="1" applyFont="1" applyFill="1" applyBorder="1" applyAlignment="1" applyProtection="1">
      <alignment horizontal="center" vertical="center" wrapText="1"/>
      <protection/>
    </xf>
    <xf numFmtId="4" fontId="15" fillId="34" borderId="10" xfId="0" applyNumberFormat="1" applyFont="1" applyFill="1" applyBorder="1" applyAlignment="1" applyProtection="1">
      <alignment horizontal="center" vertical="center" wrapText="1"/>
      <protection/>
    </xf>
    <xf numFmtId="4" fontId="13" fillId="0" borderId="10" xfId="0" applyNumberFormat="1" applyFont="1" applyBorder="1" applyAlignment="1" applyProtection="1">
      <alignment horizontal="center" vertical="center" wrapText="1"/>
      <protection locked="0"/>
    </xf>
    <xf numFmtId="4" fontId="13" fillId="0" borderId="10" xfId="0" applyNumberFormat="1" applyFont="1" applyBorder="1" applyAlignment="1">
      <alignment horizontal="center" vertical="center"/>
    </xf>
    <xf numFmtId="4" fontId="2" fillId="0" borderId="13" xfId="0" applyNumberFormat="1" applyFont="1" applyBorder="1" applyAlignment="1" applyProtection="1">
      <alignment horizontal="center" vertical="center" wrapText="1"/>
      <protection locked="0"/>
    </xf>
    <xf numFmtId="4" fontId="2" fillId="34" borderId="13" xfId="0" applyNumberFormat="1" applyFont="1" applyFill="1" applyBorder="1" applyAlignment="1" applyProtection="1">
      <alignment horizontal="center" vertical="center" wrapText="1"/>
      <protection/>
    </xf>
    <xf numFmtId="4" fontId="2" fillId="0" borderId="13"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4" fontId="5" fillId="0" borderId="10" xfId="0" applyNumberFormat="1" applyFont="1" applyBorder="1" applyAlignment="1" applyProtection="1">
      <alignment horizontal="center" vertical="center" wrapText="1"/>
      <protection locked="0"/>
    </xf>
    <xf numFmtId="4" fontId="5" fillId="34"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center" vertical="center" wrapText="1"/>
      <protection/>
    </xf>
    <xf numFmtId="4" fontId="2" fillId="0" borderId="11" xfId="0" applyNumberFormat="1" applyFont="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justify" vertical="center" wrapText="1"/>
      <protection locked="0"/>
    </xf>
    <xf numFmtId="4" fontId="3" fillId="0" borderId="10" xfId="0" applyNumberFormat="1" applyFont="1" applyBorder="1" applyAlignment="1">
      <alignment horizontal="center" vertical="center" wrapText="1"/>
    </xf>
    <xf numFmtId="4" fontId="1" fillId="33" borderId="10" xfId="0" applyNumberFormat="1" applyFont="1" applyFill="1" applyBorder="1" applyAlignment="1" applyProtection="1">
      <alignment horizontal="center" vertical="center" wrapText="1"/>
      <protection/>
    </xf>
    <xf numFmtId="3" fontId="1" fillId="33" borderId="10" xfId="0" applyNumberFormat="1" applyFont="1" applyFill="1" applyBorder="1" applyAlignment="1" applyProtection="1">
      <alignment horizontal="center" vertical="center" wrapText="1"/>
      <protection/>
    </xf>
    <xf numFmtId="0" fontId="1" fillId="33" borderId="10" xfId="0" applyFont="1" applyFill="1" applyBorder="1" applyAlignment="1" applyProtection="1">
      <alignment vertical="center" wrapText="1"/>
      <protection locked="0"/>
    </xf>
    <xf numFmtId="3" fontId="1" fillId="33" borderId="10" xfId="0" applyNumberFormat="1" applyFont="1" applyFill="1" applyBorder="1" applyAlignment="1" applyProtection="1">
      <alignment horizontal="center" vertical="center" wrapText="1"/>
      <protection locked="0"/>
    </xf>
    <xf numFmtId="3" fontId="24" fillId="33" borderId="10"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3" fontId="3" fillId="0" borderId="10" xfId="0" applyNumberFormat="1" applyFont="1" applyBorder="1" applyAlignment="1">
      <alignment horizontal="center" vertical="center" wrapText="1"/>
    </xf>
    <xf numFmtId="3" fontId="2" fillId="34" borderId="10" xfId="0" applyNumberFormat="1" applyFont="1" applyFill="1" applyBorder="1" applyAlignment="1" applyProtection="1">
      <alignment horizontal="center" vertical="center" wrapText="1"/>
      <protection/>
    </xf>
    <xf numFmtId="3" fontId="2" fillId="0" borderId="0" xfId="0" applyNumberFormat="1" applyFont="1" applyAlignment="1">
      <alignment/>
    </xf>
    <xf numFmtId="3" fontId="1" fillId="34" borderId="10" xfId="0" applyNumberFormat="1" applyFont="1" applyFill="1" applyBorder="1" applyAlignment="1" applyProtection="1">
      <alignment horizontal="center" vertical="center" wrapText="1"/>
      <protection/>
    </xf>
    <xf numFmtId="3" fontId="15" fillId="0" borderId="10" xfId="0" applyNumberFormat="1" applyFont="1" applyBorder="1" applyAlignment="1" applyProtection="1">
      <alignment horizontal="center" vertical="center" wrapText="1"/>
      <protection locked="0"/>
    </xf>
    <xf numFmtId="3" fontId="15" fillId="0" borderId="10" xfId="0" applyNumberFormat="1" applyFont="1" applyFill="1" applyBorder="1" applyAlignment="1" applyProtection="1">
      <alignment horizontal="center" vertical="center" wrapText="1"/>
      <protection/>
    </xf>
    <xf numFmtId="3" fontId="15" fillId="34" borderId="10" xfId="0" applyNumberFormat="1" applyFont="1" applyFill="1" applyBorder="1" applyAlignment="1" applyProtection="1">
      <alignment horizontal="center" vertical="center" wrapText="1"/>
      <protection/>
    </xf>
    <xf numFmtId="3" fontId="25" fillId="0" borderId="10" xfId="0" applyNumberFormat="1" applyFont="1" applyBorder="1" applyAlignment="1" applyProtection="1">
      <alignment horizontal="center" vertical="center" wrapText="1"/>
      <protection locked="0"/>
    </xf>
    <xf numFmtId="3" fontId="25" fillId="34" borderId="10" xfId="0" applyNumberFormat="1" applyFont="1" applyFill="1" applyBorder="1" applyAlignment="1" applyProtection="1">
      <alignment horizontal="center" vertical="center" wrapText="1"/>
      <protection/>
    </xf>
    <xf numFmtId="3" fontId="15" fillId="0" borderId="10" xfId="0" applyNumberFormat="1" applyFont="1" applyBorder="1" applyAlignment="1">
      <alignment horizontal="center" vertical="center"/>
    </xf>
    <xf numFmtId="4" fontId="1" fillId="0" borderId="0" xfId="0" applyNumberFormat="1" applyFont="1" applyFill="1" applyBorder="1" applyAlignment="1" applyProtection="1">
      <alignment horizontal="left" vertical="center" wrapText="1"/>
      <protection locked="0"/>
    </xf>
    <xf numFmtId="0" fontId="22" fillId="0" borderId="0" xfId="0" applyFont="1" applyAlignment="1">
      <alignment/>
    </xf>
    <xf numFmtId="0" fontId="19" fillId="0" borderId="0" xfId="0" applyFont="1" applyAlignment="1" applyProtection="1">
      <alignment/>
      <protection locked="0"/>
    </xf>
    <xf numFmtId="0" fontId="15" fillId="0" borderId="10" xfId="0" applyFont="1" applyBorder="1" applyAlignment="1">
      <alignment vertical="center"/>
    </xf>
    <xf numFmtId="0" fontId="1" fillId="0" borderId="10" xfId="0" applyFont="1" applyFill="1" applyBorder="1" applyAlignment="1">
      <alignment wrapText="1"/>
    </xf>
    <xf numFmtId="0" fontId="15" fillId="0" borderId="13" xfId="0" applyFont="1" applyFill="1" applyBorder="1" applyAlignment="1">
      <alignment wrapText="1"/>
    </xf>
    <xf numFmtId="3" fontId="15"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lignment wrapText="1"/>
    </xf>
    <xf numFmtId="4" fontId="2" fillId="35" borderId="0" xfId="0" applyNumberFormat="1" applyFont="1" applyFill="1" applyAlignment="1">
      <alignment/>
    </xf>
    <xf numFmtId="0" fontId="2" fillId="0" borderId="0" xfId="0" applyFont="1" applyAlignment="1">
      <alignment/>
    </xf>
    <xf numFmtId="4" fontId="2" fillId="0" borderId="0" xfId="0" applyNumberFormat="1" applyFont="1" applyBorder="1" applyAlignment="1">
      <alignment/>
    </xf>
    <xf numFmtId="0" fontId="1"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locked="0"/>
    </xf>
    <xf numFmtId="0" fontId="18" fillId="0" borderId="0" xfId="0" applyNumberFormat="1" applyFont="1" applyFill="1" applyAlignment="1" applyProtection="1">
      <alignment horizontal="center" vertical="center" wrapText="1"/>
      <protection/>
    </xf>
    <xf numFmtId="0" fontId="21" fillId="0" borderId="0" xfId="0" applyNumberFormat="1" applyFont="1" applyFill="1" applyAlignment="1" applyProtection="1">
      <alignment horizontal="left" wrapText="1"/>
      <protection/>
    </xf>
    <xf numFmtId="0" fontId="21" fillId="0" borderId="0" xfId="0" applyNumberFormat="1" applyFont="1" applyFill="1" applyAlignment="1" applyProtection="1">
      <alignment horizontal="right" wrapText="1"/>
      <protection/>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3" fontId="2" fillId="0" borderId="11" xfId="0" applyNumberFormat="1" applyFont="1" applyFill="1" applyBorder="1" applyAlignment="1" applyProtection="1">
      <alignment horizontal="center" vertical="center" wrapText="1"/>
      <protection locked="0"/>
    </xf>
    <xf numFmtId="3" fontId="2" fillId="0" borderId="14" xfId="0" applyNumberFormat="1" applyFont="1" applyFill="1" applyBorder="1" applyAlignment="1" applyProtection="1">
      <alignment horizontal="center" vertical="center" wrapText="1"/>
      <protection locked="0"/>
    </xf>
    <xf numFmtId="3" fontId="2" fillId="0" borderId="13" xfId="0" applyNumberFormat="1" applyFont="1" applyFill="1" applyBorder="1" applyAlignment="1" applyProtection="1">
      <alignment horizontal="center" vertical="center" wrapText="1"/>
      <protection locked="0"/>
    </xf>
    <xf numFmtId="0" fontId="19" fillId="0" borderId="0" xfId="0" applyFont="1" applyAlignment="1" applyProtection="1">
      <alignment horizontal="left"/>
      <protection locked="0"/>
    </xf>
    <xf numFmtId="0" fontId="22" fillId="0" borderId="0" xfId="0" applyFont="1" applyAlignment="1">
      <alignment/>
    </xf>
    <xf numFmtId="0" fontId="1" fillId="0" borderId="10" xfId="0" applyFont="1" applyBorder="1" applyAlignment="1" applyProtection="1">
      <alignment horizontal="center" vertical="center" wrapText="1"/>
      <protection locked="0"/>
    </xf>
    <xf numFmtId="0" fontId="23" fillId="0" borderId="0" xfId="0" applyFont="1" applyAlignment="1" applyProtection="1">
      <alignment horizontal="center"/>
      <protection locked="0"/>
    </xf>
    <xf numFmtId="0" fontId="23" fillId="0" borderId="15" xfId="0" applyFont="1" applyBorder="1" applyAlignment="1" applyProtection="1">
      <alignment horizontal="center"/>
      <protection locked="0"/>
    </xf>
    <xf numFmtId="0" fontId="19" fillId="0" borderId="15" xfId="0" applyFont="1" applyBorder="1" applyAlignment="1" applyProtection="1">
      <alignment horizont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0"/>
  <sheetViews>
    <sheetView tabSelected="1" view="pageBreakPreview" zoomScale="50" zoomScaleNormal="60" zoomScaleSheetLayoutView="50" zoomScalePageLayoutView="0" workbookViewId="0" topLeftCell="A172">
      <selection activeCell="I108" sqref="I108"/>
    </sheetView>
  </sheetViews>
  <sheetFormatPr defaultColWidth="9.00390625" defaultRowHeight="12.75"/>
  <cols>
    <col min="1" max="1" width="17.75390625" style="12" customWidth="1"/>
    <col min="2" max="2" width="85.00390625" style="3" customWidth="1"/>
    <col min="3" max="3" width="37.75390625" style="3" customWidth="1"/>
    <col min="4" max="4" width="29.125" style="3" customWidth="1"/>
    <col min="5" max="5" width="30.75390625" style="3" customWidth="1"/>
    <col min="6" max="6" width="33.125" style="3" customWidth="1"/>
    <col min="7" max="7" width="36.625" style="66" customWidth="1"/>
    <col min="8" max="8" width="34.875" style="3" customWidth="1"/>
    <col min="9" max="9" width="31.375" style="3" customWidth="1"/>
    <col min="10" max="10" width="27.75390625" style="3" bestFit="1" customWidth="1"/>
    <col min="11" max="16384" width="9.125" style="3" customWidth="1"/>
  </cols>
  <sheetData>
    <row r="1" spans="1:7" ht="48" customHeight="1">
      <c r="A1" s="115"/>
      <c r="B1" s="116" t="s">
        <v>18</v>
      </c>
      <c r="C1" s="206" t="s">
        <v>134</v>
      </c>
      <c r="D1" s="207"/>
      <c r="E1" s="207"/>
      <c r="F1" s="207"/>
      <c r="G1" s="136"/>
    </row>
    <row r="2" spans="1:7" ht="42" customHeight="1">
      <c r="A2" s="115"/>
      <c r="B2" s="116"/>
      <c r="C2" s="206" t="s">
        <v>133</v>
      </c>
      <c r="D2" s="206"/>
      <c r="E2" s="206"/>
      <c r="F2" s="206"/>
      <c r="G2" s="136"/>
    </row>
    <row r="3" spans="1:7" ht="30" customHeight="1">
      <c r="A3" s="115"/>
      <c r="B3" s="116"/>
      <c r="C3" s="206" t="s">
        <v>177</v>
      </c>
      <c r="D3" s="206"/>
      <c r="E3" s="206"/>
      <c r="F3" s="206"/>
      <c r="G3" s="136"/>
    </row>
    <row r="4" spans="1:7" ht="31.5" customHeight="1">
      <c r="A4" s="115"/>
      <c r="B4" s="116"/>
      <c r="D4" s="184" t="s">
        <v>182</v>
      </c>
      <c r="E4" s="183"/>
      <c r="F4" s="183"/>
      <c r="G4" s="136"/>
    </row>
    <row r="5" spans="1:7" ht="36" customHeight="1">
      <c r="A5" s="115"/>
      <c r="B5" s="116"/>
      <c r="D5" s="184" t="s">
        <v>184</v>
      </c>
      <c r="E5" s="184"/>
      <c r="F5" s="184"/>
      <c r="G5" s="136"/>
    </row>
    <row r="6" spans="1:6" ht="48" customHeight="1">
      <c r="A6" s="209" t="s">
        <v>113</v>
      </c>
      <c r="B6" s="209"/>
      <c r="C6" s="209"/>
      <c r="D6" s="209"/>
      <c r="E6" s="209"/>
      <c r="F6" s="209"/>
    </row>
    <row r="7" spans="1:6" ht="36.75" customHeight="1">
      <c r="A7" s="117"/>
      <c r="B7" s="210" t="s">
        <v>160</v>
      </c>
      <c r="C7" s="211"/>
      <c r="D7" s="211"/>
      <c r="E7" s="211"/>
      <c r="F7" s="118" t="s">
        <v>166</v>
      </c>
    </row>
    <row r="8" spans="1:9" ht="38.25" customHeight="1">
      <c r="A8" s="208" t="s">
        <v>33</v>
      </c>
      <c r="B8" s="208" t="s">
        <v>161</v>
      </c>
      <c r="C8" s="193" t="s">
        <v>162</v>
      </c>
      <c r="D8" s="208" t="s">
        <v>14</v>
      </c>
      <c r="E8" s="208" t="s">
        <v>7</v>
      </c>
      <c r="F8" s="208"/>
      <c r="H8" s="191"/>
      <c r="I8" s="191"/>
    </row>
    <row r="9" spans="1:6" ht="78.75" customHeight="1">
      <c r="A9" s="208"/>
      <c r="B9" s="208"/>
      <c r="C9" s="194"/>
      <c r="D9" s="208"/>
      <c r="E9" s="2" t="s">
        <v>162</v>
      </c>
      <c r="F9" s="2" t="s">
        <v>163</v>
      </c>
    </row>
    <row r="10" spans="1:6" ht="24" customHeight="1">
      <c r="A10" s="11">
        <v>1</v>
      </c>
      <c r="B10" s="11">
        <v>2</v>
      </c>
      <c r="C10" s="11">
        <v>3</v>
      </c>
      <c r="D10" s="11">
        <v>4</v>
      </c>
      <c r="E10" s="11">
        <v>5</v>
      </c>
      <c r="F10" s="11">
        <v>6</v>
      </c>
    </row>
    <row r="11" spans="1:6" ht="45.75" customHeight="1">
      <c r="A11" s="4">
        <v>10000000</v>
      </c>
      <c r="B11" s="4" t="s">
        <v>6</v>
      </c>
      <c r="C11" s="79">
        <f>C12+C26+C32+C39+C61</f>
        <v>1486552040</v>
      </c>
      <c r="D11" s="79">
        <f>D12+D26+D32+D39+D61</f>
        <v>1479402040</v>
      </c>
      <c r="E11" s="79">
        <f>E61</f>
        <v>7150000</v>
      </c>
      <c r="F11" s="80" t="s">
        <v>64</v>
      </c>
    </row>
    <row r="12" spans="1:6" ht="61.5" customHeight="1">
      <c r="A12" s="14">
        <v>11000000</v>
      </c>
      <c r="B12" s="1" t="s">
        <v>15</v>
      </c>
      <c r="C12" s="81">
        <f>C13+C18</f>
        <v>755500000</v>
      </c>
      <c r="D12" s="82">
        <f>D13+D18</f>
        <v>755500000</v>
      </c>
      <c r="E12" s="82" t="s">
        <v>64</v>
      </c>
      <c r="F12" s="82" t="s">
        <v>64</v>
      </c>
    </row>
    <row r="13" spans="1:7" ht="47.25" customHeight="1">
      <c r="A13" s="2">
        <v>11010000</v>
      </c>
      <c r="B13" s="6" t="s">
        <v>79</v>
      </c>
      <c r="C13" s="81">
        <f aca="true" t="shared" si="0" ref="C13:C19">D13</f>
        <v>755000000</v>
      </c>
      <c r="D13" s="81">
        <f>SUM(D14:D17)</f>
        <v>755000000</v>
      </c>
      <c r="E13" s="82" t="s">
        <v>64</v>
      </c>
      <c r="F13" s="83" t="s">
        <v>64</v>
      </c>
      <c r="G13" s="69"/>
    </row>
    <row r="14" spans="1:6" ht="90.75" customHeight="1">
      <c r="A14" s="11">
        <v>11010100</v>
      </c>
      <c r="B14" s="41" t="s">
        <v>54</v>
      </c>
      <c r="C14" s="84">
        <f t="shared" si="0"/>
        <v>734060000</v>
      </c>
      <c r="D14" s="85">
        <v>734060000</v>
      </c>
      <c r="E14" s="86" t="s">
        <v>64</v>
      </c>
      <c r="F14" s="87" t="s">
        <v>64</v>
      </c>
    </row>
    <row r="15" spans="1:6" ht="139.5" customHeight="1">
      <c r="A15" s="11">
        <v>11010200</v>
      </c>
      <c r="B15" s="41" t="s">
        <v>55</v>
      </c>
      <c r="C15" s="84">
        <f t="shared" si="0"/>
        <v>11300000</v>
      </c>
      <c r="D15" s="85">
        <v>11300000</v>
      </c>
      <c r="E15" s="86" t="s">
        <v>64</v>
      </c>
      <c r="F15" s="87" t="s">
        <v>64</v>
      </c>
    </row>
    <row r="16" spans="1:6" ht="93" customHeight="1">
      <c r="A16" s="11">
        <v>11010400</v>
      </c>
      <c r="B16" s="41" t="s">
        <v>56</v>
      </c>
      <c r="C16" s="84">
        <f t="shared" si="0"/>
        <v>3980000</v>
      </c>
      <c r="D16" s="85">
        <v>3980000</v>
      </c>
      <c r="E16" s="86" t="s">
        <v>64</v>
      </c>
      <c r="F16" s="87" t="s">
        <v>64</v>
      </c>
    </row>
    <row r="17" spans="1:6" ht="91.5" customHeight="1">
      <c r="A17" s="11">
        <v>11010500</v>
      </c>
      <c r="B17" s="41" t="s">
        <v>57</v>
      </c>
      <c r="C17" s="84">
        <f t="shared" si="0"/>
        <v>5660000</v>
      </c>
      <c r="D17" s="85">
        <v>5660000</v>
      </c>
      <c r="E17" s="86" t="s">
        <v>64</v>
      </c>
      <c r="F17" s="87" t="s">
        <v>64</v>
      </c>
    </row>
    <row r="18" spans="1:7" ht="44.25" customHeight="1">
      <c r="A18" s="2">
        <v>11020000</v>
      </c>
      <c r="B18" s="6" t="s">
        <v>16</v>
      </c>
      <c r="C18" s="81">
        <f t="shared" si="0"/>
        <v>500000</v>
      </c>
      <c r="D18" s="88">
        <f>D19</f>
        <v>500000</v>
      </c>
      <c r="E18" s="86" t="s">
        <v>64</v>
      </c>
      <c r="F18" s="87" t="s">
        <v>64</v>
      </c>
      <c r="G18" s="69"/>
    </row>
    <row r="19" spans="1:6" ht="57" customHeight="1">
      <c r="A19" s="11">
        <v>11020200</v>
      </c>
      <c r="B19" s="41" t="s">
        <v>34</v>
      </c>
      <c r="C19" s="84">
        <f t="shared" si="0"/>
        <v>500000</v>
      </c>
      <c r="D19" s="90">
        <v>500000</v>
      </c>
      <c r="E19" s="86" t="s">
        <v>64</v>
      </c>
      <c r="F19" s="87" t="s">
        <v>64</v>
      </c>
    </row>
    <row r="20" spans="1:6" ht="58.5" customHeight="1" hidden="1">
      <c r="A20" s="26">
        <v>12030400</v>
      </c>
      <c r="B20" s="31" t="s">
        <v>44</v>
      </c>
      <c r="C20" s="81" t="e">
        <f aca="true" t="shared" si="1" ref="C20:C25">D20+E20</f>
        <v>#VALUE!</v>
      </c>
      <c r="D20" s="91"/>
      <c r="E20" s="86" t="s">
        <v>64</v>
      </c>
      <c r="F20" s="87" t="s">
        <v>64</v>
      </c>
    </row>
    <row r="21" spans="1:6" ht="60" customHeight="1" hidden="1">
      <c r="A21" s="27">
        <v>16000000</v>
      </c>
      <c r="B21" s="28" t="s">
        <v>35</v>
      </c>
      <c r="C21" s="81" t="e">
        <f t="shared" si="1"/>
        <v>#VALUE!</v>
      </c>
      <c r="D21" s="93"/>
      <c r="E21" s="86" t="s">
        <v>64</v>
      </c>
      <c r="F21" s="87" t="s">
        <v>64</v>
      </c>
    </row>
    <row r="22" spans="1:7" s="18" customFormat="1" ht="55.5" customHeight="1" hidden="1">
      <c r="A22" s="29">
        <v>16010000</v>
      </c>
      <c r="B22" s="30" t="s">
        <v>47</v>
      </c>
      <c r="C22" s="81" t="e">
        <f t="shared" si="1"/>
        <v>#VALUE!</v>
      </c>
      <c r="D22" s="94"/>
      <c r="E22" s="86" t="s">
        <v>64</v>
      </c>
      <c r="F22" s="87" t="s">
        <v>64</v>
      </c>
      <c r="G22" s="69"/>
    </row>
    <row r="23" spans="1:6" ht="26.25" customHeight="1" hidden="1">
      <c r="A23" s="26">
        <v>16010100</v>
      </c>
      <c r="B23" s="31" t="s">
        <v>23</v>
      </c>
      <c r="C23" s="81" t="e">
        <f t="shared" si="1"/>
        <v>#VALUE!</v>
      </c>
      <c r="D23" s="95"/>
      <c r="E23" s="86" t="s">
        <v>64</v>
      </c>
      <c r="F23" s="87" t="s">
        <v>64</v>
      </c>
    </row>
    <row r="24" spans="1:6" ht="29.25" customHeight="1" hidden="1">
      <c r="A24" s="26">
        <v>16010200</v>
      </c>
      <c r="B24" s="31" t="s">
        <v>24</v>
      </c>
      <c r="C24" s="81" t="e">
        <f t="shared" si="1"/>
        <v>#VALUE!</v>
      </c>
      <c r="D24" s="95"/>
      <c r="E24" s="86" t="s">
        <v>64</v>
      </c>
      <c r="F24" s="87" t="s">
        <v>64</v>
      </c>
    </row>
    <row r="25" spans="1:6" ht="31.5" customHeight="1" hidden="1">
      <c r="A25" s="26">
        <v>16010500</v>
      </c>
      <c r="B25" s="31" t="s">
        <v>25</v>
      </c>
      <c r="C25" s="81" t="e">
        <f t="shared" si="1"/>
        <v>#VALUE!</v>
      </c>
      <c r="D25" s="95"/>
      <c r="E25" s="86" t="s">
        <v>64</v>
      </c>
      <c r="F25" s="87" t="s">
        <v>64</v>
      </c>
    </row>
    <row r="26" spans="1:6" ht="59.25" customHeight="1">
      <c r="A26" s="20">
        <v>13000000</v>
      </c>
      <c r="B26" s="9" t="s">
        <v>167</v>
      </c>
      <c r="C26" s="81">
        <f>C27+C29</f>
        <v>327040</v>
      </c>
      <c r="D26" s="81">
        <f>D27+D29</f>
        <v>327040</v>
      </c>
      <c r="E26" s="86" t="s">
        <v>64</v>
      </c>
      <c r="F26" s="87" t="s">
        <v>64</v>
      </c>
    </row>
    <row r="27" spans="1:6" ht="59.25" customHeight="1">
      <c r="A27" s="20">
        <v>13010000</v>
      </c>
      <c r="B27" s="9" t="s">
        <v>168</v>
      </c>
      <c r="C27" s="81">
        <f>C28</f>
        <v>2000</v>
      </c>
      <c r="D27" s="90">
        <f>D28</f>
        <v>2000</v>
      </c>
      <c r="E27" s="86" t="s">
        <v>64</v>
      </c>
      <c r="F27" s="87" t="s">
        <v>64</v>
      </c>
    </row>
    <row r="28" spans="1:6" ht="145.5" customHeight="1">
      <c r="A28" s="11">
        <v>13010200</v>
      </c>
      <c r="B28" s="41" t="s">
        <v>169</v>
      </c>
      <c r="C28" s="81">
        <f>D28</f>
        <v>2000</v>
      </c>
      <c r="D28" s="90">
        <v>2000</v>
      </c>
      <c r="E28" s="86" t="s">
        <v>64</v>
      </c>
      <c r="F28" s="87" t="s">
        <v>64</v>
      </c>
    </row>
    <row r="29" spans="1:6" ht="59.25" customHeight="1">
      <c r="A29" s="20">
        <v>13030000</v>
      </c>
      <c r="B29" s="9" t="s">
        <v>170</v>
      </c>
      <c r="C29" s="81">
        <f>C30+C31</f>
        <v>325040</v>
      </c>
      <c r="D29" s="81">
        <f>D30+D31</f>
        <v>325040</v>
      </c>
      <c r="E29" s="86" t="s">
        <v>64</v>
      </c>
      <c r="F29" s="87" t="s">
        <v>64</v>
      </c>
    </row>
    <row r="30" spans="1:6" ht="96" customHeight="1">
      <c r="A30" s="11">
        <v>13030100</v>
      </c>
      <c r="B30" s="41" t="s">
        <v>171</v>
      </c>
      <c r="C30" s="81">
        <f>D30</f>
        <v>40</v>
      </c>
      <c r="D30" s="90">
        <v>40</v>
      </c>
      <c r="E30" s="86" t="s">
        <v>64</v>
      </c>
      <c r="F30" s="87" t="s">
        <v>64</v>
      </c>
    </row>
    <row r="31" spans="1:6" ht="78.75">
      <c r="A31" s="11">
        <v>13030200</v>
      </c>
      <c r="B31" s="41" t="s">
        <v>172</v>
      </c>
      <c r="C31" s="81">
        <f>D31</f>
        <v>325000</v>
      </c>
      <c r="D31" s="90">
        <v>325000</v>
      </c>
      <c r="E31" s="86" t="s">
        <v>64</v>
      </c>
      <c r="F31" s="87" t="s">
        <v>64</v>
      </c>
    </row>
    <row r="32" spans="1:7" s="19" customFormat="1" ht="31.5" customHeight="1">
      <c r="A32" s="37">
        <v>14000000</v>
      </c>
      <c r="B32" s="38" t="s">
        <v>62</v>
      </c>
      <c r="C32" s="81">
        <f aca="true" t="shared" si="2" ref="C32:C40">D32</f>
        <v>73040000</v>
      </c>
      <c r="D32" s="96">
        <f>D38+D34+D36</f>
        <v>73040000</v>
      </c>
      <c r="E32" s="86" t="s">
        <v>64</v>
      </c>
      <c r="F32" s="87" t="s">
        <v>64</v>
      </c>
      <c r="G32" s="68"/>
    </row>
    <row r="33" spans="5:7" s="13" customFormat="1" ht="81" customHeight="1" hidden="1">
      <c r="E33" s="86" t="s">
        <v>64</v>
      </c>
      <c r="F33" s="87" t="s">
        <v>64</v>
      </c>
      <c r="G33" s="137"/>
    </row>
    <row r="34" spans="1:7" s="13" customFormat="1" ht="81" customHeight="1">
      <c r="A34" s="20">
        <v>14020000</v>
      </c>
      <c r="B34" s="9" t="s">
        <v>120</v>
      </c>
      <c r="C34" s="96">
        <f t="shared" si="2"/>
        <v>6860000</v>
      </c>
      <c r="D34" s="103">
        <f>D35</f>
        <v>6860000</v>
      </c>
      <c r="E34" s="86" t="s">
        <v>64</v>
      </c>
      <c r="F34" s="87" t="s">
        <v>64</v>
      </c>
      <c r="G34" s="137">
        <f>D34+D36</f>
        <v>38800000</v>
      </c>
    </row>
    <row r="35" spans="1:7" s="13" customFormat="1" ht="37.5" customHeight="1">
      <c r="A35" s="42">
        <v>14021900</v>
      </c>
      <c r="B35" s="43" t="s">
        <v>121</v>
      </c>
      <c r="C35" s="84">
        <f t="shared" si="2"/>
        <v>6860000</v>
      </c>
      <c r="D35" s="97">
        <v>6860000</v>
      </c>
      <c r="E35" s="86" t="s">
        <v>64</v>
      </c>
      <c r="F35" s="87" t="s">
        <v>64</v>
      </c>
      <c r="G35" s="137"/>
    </row>
    <row r="36" spans="1:7" s="13" customFormat="1" ht="81" customHeight="1">
      <c r="A36" s="20">
        <v>14030000</v>
      </c>
      <c r="B36" s="9" t="s">
        <v>122</v>
      </c>
      <c r="C36" s="96">
        <f t="shared" si="2"/>
        <v>31940000</v>
      </c>
      <c r="D36" s="103">
        <f>D37</f>
        <v>31940000</v>
      </c>
      <c r="E36" s="86" t="s">
        <v>64</v>
      </c>
      <c r="F36" s="87" t="s">
        <v>64</v>
      </c>
      <c r="G36" s="137"/>
    </row>
    <row r="37" spans="1:7" s="13" customFormat="1" ht="37.5" customHeight="1">
      <c r="A37" s="42">
        <v>14031900</v>
      </c>
      <c r="B37" s="43" t="s">
        <v>121</v>
      </c>
      <c r="C37" s="84">
        <f>D37</f>
        <v>31940000</v>
      </c>
      <c r="D37" s="97">
        <v>31940000</v>
      </c>
      <c r="E37" s="86" t="s">
        <v>64</v>
      </c>
      <c r="F37" s="87" t="s">
        <v>64</v>
      </c>
      <c r="G37" s="137"/>
    </row>
    <row r="38" spans="1:7" s="13" customFormat="1" ht="79.5" customHeight="1">
      <c r="A38" s="20">
        <v>14040000</v>
      </c>
      <c r="B38" s="9" t="s">
        <v>123</v>
      </c>
      <c r="C38" s="96">
        <f>D38</f>
        <v>34240000</v>
      </c>
      <c r="D38" s="103">
        <v>34240000</v>
      </c>
      <c r="E38" s="86" t="s">
        <v>64</v>
      </c>
      <c r="F38" s="87" t="s">
        <v>64</v>
      </c>
      <c r="G38" s="137"/>
    </row>
    <row r="39" spans="1:7" s="19" customFormat="1" ht="39" customHeight="1">
      <c r="A39" s="37">
        <v>18000000</v>
      </c>
      <c r="B39" s="38" t="s">
        <v>61</v>
      </c>
      <c r="C39" s="96">
        <f t="shared" si="2"/>
        <v>650535000</v>
      </c>
      <c r="D39" s="96">
        <f>D40+D58+D55</f>
        <v>650535000</v>
      </c>
      <c r="E39" s="86" t="s">
        <v>64</v>
      </c>
      <c r="F39" s="87" t="s">
        <v>64</v>
      </c>
      <c r="G39" s="68"/>
    </row>
    <row r="40" spans="1:9" s="17" customFormat="1" ht="39.75" customHeight="1">
      <c r="A40" s="37">
        <v>18010000</v>
      </c>
      <c r="B40" s="38" t="s">
        <v>65</v>
      </c>
      <c r="C40" s="81">
        <f t="shared" si="2"/>
        <v>540470000</v>
      </c>
      <c r="D40" s="96">
        <f>SUM(D42:D54)</f>
        <v>540470000</v>
      </c>
      <c r="E40" s="86" t="s">
        <v>64</v>
      </c>
      <c r="F40" s="87" t="s">
        <v>64</v>
      </c>
      <c r="G40" s="138"/>
      <c r="I40" s="72"/>
    </row>
    <row r="41" spans="1:7" s="16" customFormat="1" ht="58.5" customHeight="1" hidden="1">
      <c r="A41" s="39">
        <v>18010100</v>
      </c>
      <c r="B41" s="40" t="s">
        <v>53</v>
      </c>
      <c r="C41" s="81" t="e">
        <f>D41+E41</f>
        <v>#VALUE!</v>
      </c>
      <c r="D41" s="96"/>
      <c r="E41" s="86" t="s">
        <v>64</v>
      </c>
      <c r="F41" s="87" t="s">
        <v>64</v>
      </c>
      <c r="G41" s="72"/>
    </row>
    <row r="42" spans="1:7" s="16" customFormat="1" ht="99.75" customHeight="1">
      <c r="A42" s="39">
        <v>18010100</v>
      </c>
      <c r="B42" s="40" t="s">
        <v>80</v>
      </c>
      <c r="C42" s="84">
        <f>D42</f>
        <v>380000</v>
      </c>
      <c r="D42" s="84">
        <v>380000</v>
      </c>
      <c r="E42" s="86" t="s">
        <v>64</v>
      </c>
      <c r="F42" s="87" t="s">
        <v>64</v>
      </c>
      <c r="G42" s="138">
        <f>D42+D43+D47+D48</f>
        <v>14320000</v>
      </c>
    </row>
    <row r="43" spans="1:7" s="16" customFormat="1" ht="86.25" customHeight="1">
      <c r="A43" s="39">
        <v>18010200</v>
      </c>
      <c r="B43" s="40" t="s">
        <v>66</v>
      </c>
      <c r="C43" s="84">
        <f aca="true" t="shared" si="3" ref="C43:C54">D43</f>
        <v>2160000</v>
      </c>
      <c r="D43" s="84">
        <v>2160000</v>
      </c>
      <c r="E43" s="86" t="s">
        <v>64</v>
      </c>
      <c r="F43" s="87" t="s">
        <v>64</v>
      </c>
      <c r="G43" s="72"/>
    </row>
    <row r="44" spans="1:6" ht="45" customHeight="1" hidden="1">
      <c r="A44" s="26">
        <v>16011500</v>
      </c>
      <c r="B44" s="31" t="s">
        <v>26</v>
      </c>
      <c r="C44" s="84">
        <f t="shared" si="3"/>
        <v>0</v>
      </c>
      <c r="D44" s="84"/>
      <c r="E44" s="86" t="s">
        <v>64</v>
      </c>
      <c r="F44" s="87" t="s">
        <v>64</v>
      </c>
    </row>
    <row r="45" spans="1:6" ht="85.5" customHeight="1" hidden="1">
      <c r="A45" s="11">
        <v>18010300</v>
      </c>
      <c r="B45" s="40" t="s">
        <v>68</v>
      </c>
      <c r="C45" s="84">
        <f t="shared" si="3"/>
        <v>0</v>
      </c>
      <c r="D45" s="84"/>
      <c r="E45" s="86" t="s">
        <v>64</v>
      </c>
      <c r="F45" s="87" t="s">
        <v>64</v>
      </c>
    </row>
    <row r="46" spans="1:6" ht="93.75" customHeight="1" hidden="1">
      <c r="A46" s="11">
        <v>18010400</v>
      </c>
      <c r="B46" s="40" t="s">
        <v>67</v>
      </c>
      <c r="C46" s="84">
        <f t="shared" si="3"/>
        <v>0</v>
      </c>
      <c r="D46" s="84"/>
      <c r="E46" s="86" t="s">
        <v>64</v>
      </c>
      <c r="F46" s="87" t="s">
        <v>64</v>
      </c>
    </row>
    <row r="47" spans="1:6" ht="93.75" customHeight="1">
      <c r="A47" s="11">
        <v>18010300</v>
      </c>
      <c r="B47" s="40" t="s">
        <v>97</v>
      </c>
      <c r="C47" s="84">
        <f t="shared" si="3"/>
        <v>2080000</v>
      </c>
      <c r="D47" s="84">
        <v>2080000</v>
      </c>
      <c r="E47" s="86" t="s">
        <v>64</v>
      </c>
      <c r="F47" s="87" t="s">
        <v>64</v>
      </c>
    </row>
    <row r="48" spans="1:6" ht="93.75" customHeight="1">
      <c r="A48" s="11">
        <v>18010400</v>
      </c>
      <c r="B48" s="40" t="s">
        <v>88</v>
      </c>
      <c r="C48" s="84">
        <f t="shared" si="3"/>
        <v>9700000</v>
      </c>
      <c r="D48" s="84">
        <v>9700000</v>
      </c>
      <c r="E48" s="86" t="s">
        <v>64</v>
      </c>
      <c r="F48" s="87" t="s">
        <v>64</v>
      </c>
    </row>
    <row r="49" spans="1:10" ht="54" customHeight="1">
      <c r="A49" s="11">
        <v>18010500</v>
      </c>
      <c r="B49" s="41" t="s">
        <v>19</v>
      </c>
      <c r="C49" s="84">
        <f t="shared" si="3"/>
        <v>64655000</v>
      </c>
      <c r="D49" s="84">
        <v>64655000</v>
      </c>
      <c r="E49" s="86" t="s">
        <v>64</v>
      </c>
      <c r="F49" s="87" t="s">
        <v>64</v>
      </c>
      <c r="G49" s="69">
        <f>D49+D50+D51+D52</f>
        <v>525500000</v>
      </c>
      <c r="J49" s="66"/>
    </row>
    <row r="50" spans="1:6" ht="54" customHeight="1">
      <c r="A50" s="11">
        <v>18010600</v>
      </c>
      <c r="B50" s="41" t="s">
        <v>21</v>
      </c>
      <c r="C50" s="84">
        <f t="shared" si="3"/>
        <v>445275000</v>
      </c>
      <c r="D50" s="84">
        <v>445275000</v>
      </c>
      <c r="E50" s="86" t="s">
        <v>64</v>
      </c>
      <c r="F50" s="87" t="s">
        <v>64</v>
      </c>
    </row>
    <row r="51" spans="1:6" ht="45" customHeight="1">
      <c r="A51" s="11">
        <v>18010700</v>
      </c>
      <c r="B51" s="41" t="s">
        <v>20</v>
      </c>
      <c r="C51" s="84">
        <f t="shared" si="3"/>
        <v>1820000</v>
      </c>
      <c r="D51" s="84">
        <v>1820000</v>
      </c>
      <c r="E51" s="86" t="s">
        <v>64</v>
      </c>
      <c r="F51" s="87" t="s">
        <v>64</v>
      </c>
    </row>
    <row r="52" spans="1:6" ht="45" customHeight="1">
      <c r="A52" s="11">
        <v>18010900</v>
      </c>
      <c r="B52" s="41" t="s">
        <v>22</v>
      </c>
      <c r="C52" s="84">
        <f t="shared" si="3"/>
        <v>13750000</v>
      </c>
      <c r="D52" s="84">
        <v>13750000</v>
      </c>
      <c r="E52" s="86" t="s">
        <v>64</v>
      </c>
      <c r="F52" s="87" t="s">
        <v>64</v>
      </c>
    </row>
    <row r="53" spans="1:7" ht="48" customHeight="1">
      <c r="A53" s="11">
        <v>18011000</v>
      </c>
      <c r="B53" s="41" t="s">
        <v>69</v>
      </c>
      <c r="C53" s="84">
        <f t="shared" si="3"/>
        <v>350000</v>
      </c>
      <c r="D53" s="84">
        <v>350000</v>
      </c>
      <c r="E53" s="86" t="s">
        <v>64</v>
      </c>
      <c r="F53" s="87" t="s">
        <v>64</v>
      </c>
      <c r="G53" s="69">
        <f>D53+D54</f>
        <v>650000</v>
      </c>
    </row>
    <row r="54" spans="1:6" ht="46.5" customHeight="1">
      <c r="A54" s="11">
        <v>18011100</v>
      </c>
      <c r="B54" s="41" t="s">
        <v>70</v>
      </c>
      <c r="C54" s="84">
        <f t="shared" si="3"/>
        <v>300000</v>
      </c>
      <c r="D54" s="84">
        <v>300000</v>
      </c>
      <c r="E54" s="86" t="s">
        <v>64</v>
      </c>
      <c r="F54" s="87" t="s">
        <v>64</v>
      </c>
    </row>
    <row r="55" spans="1:6" ht="40.5" customHeight="1">
      <c r="A55" s="20">
        <v>18030000</v>
      </c>
      <c r="B55" s="9" t="s">
        <v>106</v>
      </c>
      <c r="C55" s="96">
        <f aca="true" t="shared" si="4" ref="C55:C60">D55</f>
        <v>65000</v>
      </c>
      <c r="D55" s="96">
        <f>D56+D57</f>
        <v>65000</v>
      </c>
      <c r="E55" s="86" t="s">
        <v>64</v>
      </c>
      <c r="F55" s="87" t="s">
        <v>64</v>
      </c>
    </row>
    <row r="56" spans="1:6" ht="58.5" customHeight="1">
      <c r="A56" s="11">
        <v>18030100</v>
      </c>
      <c r="B56" s="41" t="s">
        <v>107</v>
      </c>
      <c r="C56" s="84">
        <f t="shared" si="4"/>
        <v>30000</v>
      </c>
      <c r="D56" s="84">
        <v>30000</v>
      </c>
      <c r="E56" s="86" t="s">
        <v>64</v>
      </c>
      <c r="F56" s="87" t="s">
        <v>64</v>
      </c>
    </row>
    <row r="57" spans="1:6" ht="40.5" customHeight="1">
      <c r="A57" s="11">
        <v>18030200</v>
      </c>
      <c r="B57" s="41" t="s">
        <v>108</v>
      </c>
      <c r="C57" s="84">
        <f t="shared" si="4"/>
        <v>35000</v>
      </c>
      <c r="D57" s="84">
        <v>35000</v>
      </c>
      <c r="E57" s="86" t="s">
        <v>64</v>
      </c>
      <c r="F57" s="87" t="s">
        <v>64</v>
      </c>
    </row>
    <row r="58" spans="1:7" s="45" customFormat="1" ht="42" customHeight="1">
      <c r="A58" s="2">
        <v>18050000</v>
      </c>
      <c r="B58" s="6" t="s">
        <v>36</v>
      </c>
      <c r="C58" s="81">
        <f t="shared" si="4"/>
        <v>110000000</v>
      </c>
      <c r="D58" s="81">
        <f>D59+D60</f>
        <v>110000000</v>
      </c>
      <c r="E58" s="86" t="s">
        <v>64</v>
      </c>
      <c r="F58" s="87" t="s">
        <v>64</v>
      </c>
      <c r="G58" s="73"/>
    </row>
    <row r="59" spans="1:6" ht="45" customHeight="1">
      <c r="A59" s="11">
        <v>18050300</v>
      </c>
      <c r="B59" s="41" t="s">
        <v>37</v>
      </c>
      <c r="C59" s="84">
        <f t="shared" si="4"/>
        <v>17230000</v>
      </c>
      <c r="D59" s="84">
        <v>17230000</v>
      </c>
      <c r="E59" s="86" t="s">
        <v>64</v>
      </c>
      <c r="F59" s="87" t="s">
        <v>64</v>
      </c>
    </row>
    <row r="60" spans="1:6" ht="54" customHeight="1">
      <c r="A60" s="11">
        <v>18050400</v>
      </c>
      <c r="B60" s="41" t="s">
        <v>38</v>
      </c>
      <c r="C60" s="84">
        <f t="shared" si="4"/>
        <v>92770000</v>
      </c>
      <c r="D60" s="84">
        <v>92770000</v>
      </c>
      <c r="E60" s="86" t="s">
        <v>64</v>
      </c>
      <c r="F60" s="87" t="s">
        <v>64</v>
      </c>
    </row>
    <row r="61" spans="1:7" s="19" customFormat="1" ht="45.75" customHeight="1">
      <c r="A61" s="37">
        <v>19000000</v>
      </c>
      <c r="B61" s="38" t="s">
        <v>39</v>
      </c>
      <c r="C61" s="81">
        <f>D61+E61</f>
        <v>7150000</v>
      </c>
      <c r="D61" s="96">
        <f>D62</f>
        <v>0</v>
      </c>
      <c r="E61" s="96">
        <f>E62</f>
        <v>7150000</v>
      </c>
      <c r="F61" s="87" t="s">
        <v>64</v>
      </c>
      <c r="G61" s="68"/>
    </row>
    <row r="62" spans="1:7" s="18" customFormat="1" ht="54" customHeight="1">
      <c r="A62" s="20">
        <v>19010000</v>
      </c>
      <c r="B62" s="9" t="s">
        <v>40</v>
      </c>
      <c r="C62" s="81">
        <f>D62+E62</f>
        <v>7150000</v>
      </c>
      <c r="D62" s="96">
        <f>SUM(D63:D66)</f>
        <v>0</v>
      </c>
      <c r="E62" s="96">
        <f>SUM(E63:E66)</f>
        <v>7150000</v>
      </c>
      <c r="F62" s="87" t="s">
        <v>64</v>
      </c>
      <c r="G62" s="69"/>
    </row>
    <row r="63" spans="1:8" s="13" customFormat="1" ht="139.5" customHeight="1">
      <c r="A63" s="42">
        <v>19010100</v>
      </c>
      <c r="B63" s="43" t="s">
        <v>183</v>
      </c>
      <c r="C63" s="84">
        <f>E63</f>
        <v>6890000</v>
      </c>
      <c r="D63" s="98" t="s">
        <v>64</v>
      </c>
      <c r="E63" s="84">
        <f>8220000-1330000</f>
        <v>6890000</v>
      </c>
      <c r="F63" s="87" t="s">
        <v>64</v>
      </c>
      <c r="G63" s="137"/>
      <c r="H63" s="13">
        <v>285720</v>
      </c>
    </row>
    <row r="64" spans="1:8" s="13" customFormat="1" ht="70.5" customHeight="1">
      <c r="A64" s="42">
        <v>19010200</v>
      </c>
      <c r="B64" s="43" t="s">
        <v>71</v>
      </c>
      <c r="C64" s="84">
        <f>E64</f>
        <v>200000</v>
      </c>
      <c r="D64" s="98" t="s">
        <v>64</v>
      </c>
      <c r="E64" s="84">
        <v>200000</v>
      </c>
      <c r="F64" s="87" t="s">
        <v>64</v>
      </c>
      <c r="G64" s="137"/>
      <c r="H64" s="13">
        <v>89380</v>
      </c>
    </row>
    <row r="65" spans="1:8" s="13" customFormat="1" ht="111" customHeight="1">
      <c r="A65" s="42">
        <v>19010300</v>
      </c>
      <c r="B65" s="43" t="s">
        <v>84</v>
      </c>
      <c r="C65" s="84">
        <f>E65</f>
        <v>60000</v>
      </c>
      <c r="D65" s="98" t="s">
        <v>64</v>
      </c>
      <c r="E65" s="84">
        <v>60000</v>
      </c>
      <c r="F65" s="87" t="s">
        <v>64</v>
      </c>
      <c r="G65" s="137"/>
      <c r="H65" s="13">
        <v>56600</v>
      </c>
    </row>
    <row r="66" spans="1:7" s="13" customFormat="1" ht="105" customHeight="1" hidden="1">
      <c r="A66" s="42">
        <v>19010500</v>
      </c>
      <c r="B66" s="43" t="s">
        <v>49</v>
      </c>
      <c r="C66" s="84"/>
      <c r="D66" s="84"/>
      <c r="E66" s="84" t="s">
        <v>64</v>
      </c>
      <c r="F66" s="86" t="s">
        <v>64</v>
      </c>
      <c r="G66" s="137"/>
    </row>
    <row r="67" spans="1:7" s="18" customFormat="1" ht="58.5" customHeight="1" hidden="1">
      <c r="A67" s="33">
        <v>19050000</v>
      </c>
      <c r="B67" s="34" t="s">
        <v>50</v>
      </c>
      <c r="C67" s="79">
        <f>D67+E67</f>
        <v>0</v>
      </c>
      <c r="D67" s="99"/>
      <c r="E67" s="100"/>
      <c r="F67" s="99"/>
      <c r="G67" s="69"/>
    </row>
    <row r="68" spans="1:7" s="13" customFormat="1" ht="77.25" customHeight="1" hidden="1">
      <c r="A68" s="35">
        <v>19050200</v>
      </c>
      <c r="B68" s="36" t="s">
        <v>51</v>
      </c>
      <c r="C68" s="79">
        <f>D68+E68</f>
        <v>0</v>
      </c>
      <c r="D68" s="101"/>
      <c r="E68" s="102"/>
      <c r="F68" s="101"/>
      <c r="G68" s="137"/>
    </row>
    <row r="69" spans="1:7" s="13" customFormat="1" ht="88.5" customHeight="1" hidden="1">
      <c r="A69" s="35">
        <v>19050300</v>
      </c>
      <c r="B69" s="36" t="s">
        <v>52</v>
      </c>
      <c r="C69" s="79">
        <f>D69+E69</f>
        <v>0</v>
      </c>
      <c r="D69" s="101"/>
      <c r="E69" s="102"/>
      <c r="F69" s="101"/>
      <c r="G69" s="137"/>
    </row>
    <row r="70" spans="1:6" ht="55.5" customHeight="1">
      <c r="A70" s="4">
        <v>20000000</v>
      </c>
      <c r="B70" s="4" t="s">
        <v>5</v>
      </c>
      <c r="C70" s="79">
        <f>D70+E70</f>
        <v>77927659</v>
      </c>
      <c r="D70" s="80">
        <f>D71+D81+D96</f>
        <v>17933375</v>
      </c>
      <c r="E70" s="80">
        <f>E96+E102</f>
        <v>59994284</v>
      </c>
      <c r="F70" s="80">
        <f>F101</f>
        <v>3024600</v>
      </c>
    </row>
    <row r="71" spans="1:6" ht="55.5" customHeight="1">
      <c r="A71" s="14">
        <v>21000000</v>
      </c>
      <c r="B71" s="1" t="s">
        <v>0</v>
      </c>
      <c r="C71" s="81">
        <f aca="true" t="shared" si="5" ref="C71:C81">D71</f>
        <v>980000</v>
      </c>
      <c r="D71" s="82">
        <f>D72+D74+D75</f>
        <v>980000</v>
      </c>
      <c r="E71" s="82" t="s">
        <v>64</v>
      </c>
      <c r="F71" s="82" t="s">
        <v>64</v>
      </c>
    </row>
    <row r="72" spans="1:7" s="16" customFormat="1" ht="175.5" customHeight="1">
      <c r="A72" s="37">
        <v>21010000</v>
      </c>
      <c r="B72" s="38" t="s">
        <v>81</v>
      </c>
      <c r="C72" s="81">
        <f t="shared" si="5"/>
        <v>500000</v>
      </c>
      <c r="D72" s="89">
        <f>D73</f>
        <v>500000</v>
      </c>
      <c r="E72" s="82" t="s">
        <v>64</v>
      </c>
      <c r="F72" s="82" t="s">
        <v>64</v>
      </c>
      <c r="G72" s="72"/>
    </row>
    <row r="73" spans="1:7" s="15" customFormat="1" ht="87.75" customHeight="1">
      <c r="A73" s="46">
        <v>21010300</v>
      </c>
      <c r="B73" s="44" t="s">
        <v>72</v>
      </c>
      <c r="C73" s="84">
        <f>D73</f>
        <v>500000</v>
      </c>
      <c r="D73" s="87">
        <v>500000</v>
      </c>
      <c r="E73" s="87" t="s">
        <v>64</v>
      </c>
      <c r="F73" s="87" t="s">
        <v>64</v>
      </c>
      <c r="G73" s="62"/>
    </row>
    <row r="74" spans="1:7" s="15" customFormat="1" ht="65.25" customHeight="1" hidden="1">
      <c r="A74" s="37">
        <v>21050000</v>
      </c>
      <c r="B74" s="38" t="s">
        <v>99</v>
      </c>
      <c r="C74" s="96">
        <f>D74</f>
        <v>0</v>
      </c>
      <c r="D74" s="89"/>
      <c r="E74" s="87" t="s">
        <v>64</v>
      </c>
      <c r="F74" s="87" t="s">
        <v>64</v>
      </c>
      <c r="G74" s="138"/>
    </row>
    <row r="75" spans="1:7" s="15" customFormat="1" ht="47.25" customHeight="1">
      <c r="A75" s="14">
        <v>21080000</v>
      </c>
      <c r="B75" s="1" t="s">
        <v>10</v>
      </c>
      <c r="C75" s="81">
        <f t="shared" si="5"/>
        <v>480000</v>
      </c>
      <c r="D75" s="82">
        <f>D77+D78+D79+D80</f>
        <v>480000</v>
      </c>
      <c r="E75" s="82" t="s">
        <v>64</v>
      </c>
      <c r="F75" s="82" t="s">
        <v>64</v>
      </c>
      <c r="G75" s="62"/>
    </row>
    <row r="76" spans="1:7" s="15" customFormat="1" ht="28.5" customHeight="1" hidden="1">
      <c r="A76" s="46">
        <v>21080500</v>
      </c>
      <c r="B76" s="44" t="s">
        <v>10</v>
      </c>
      <c r="C76" s="81">
        <f t="shared" si="5"/>
        <v>0</v>
      </c>
      <c r="D76" s="87"/>
      <c r="E76" s="87"/>
      <c r="F76" s="87"/>
      <c r="G76" s="62"/>
    </row>
    <row r="77" spans="1:7" s="15" customFormat="1" ht="42" customHeight="1">
      <c r="A77" s="46">
        <v>21080500</v>
      </c>
      <c r="B77" s="44" t="s">
        <v>10</v>
      </c>
      <c r="C77" s="84">
        <f>D77</f>
        <v>75000</v>
      </c>
      <c r="D77" s="87">
        <v>75000</v>
      </c>
      <c r="E77" s="87" t="s">
        <v>64</v>
      </c>
      <c r="F77" s="87" t="s">
        <v>64</v>
      </c>
      <c r="G77" s="62"/>
    </row>
    <row r="78" spans="1:7" s="15" customFormat="1" ht="151.5" customHeight="1" hidden="1">
      <c r="A78" s="46">
        <v>21080900</v>
      </c>
      <c r="B78" s="44" t="s">
        <v>29</v>
      </c>
      <c r="C78" s="84">
        <f>D78</f>
        <v>0</v>
      </c>
      <c r="D78" s="87"/>
      <c r="E78" s="87" t="s">
        <v>64</v>
      </c>
      <c r="F78" s="87" t="s">
        <v>64</v>
      </c>
      <c r="G78" s="62"/>
    </row>
    <row r="79" spans="1:7" s="15" customFormat="1" ht="52.5" customHeight="1">
      <c r="A79" s="46">
        <v>21081100</v>
      </c>
      <c r="B79" s="64" t="s">
        <v>95</v>
      </c>
      <c r="C79" s="84">
        <f>D79</f>
        <v>150000</v>
      </c>
      <c r="D79" s="87">
        <v>150000</v>
      </c>
      <c r="E79" s="87" t="s">
        <v>64</v>
      </c>
      <c r="F79" s="87" t="s">
        <v>64</v>
      </c>
      <c r="G79" s="62"/>
    </row>
    <row r="80" spans="1:7" s="15" customFormat="1" ht="78" customHeight="1">
      <c r="A80" s="46">
        <v>21081500</v>
      </c>
      <c r="B80" s="58" t="s">
        <v>91</v>
      </c>
      <c r="C80" s="84">
        <f>D80</f>
        <v>255000</v>
      </c>
      <c r="D80" s="87">
        <v>255000</v>
      </c>
      <c r="E80" s="87" t="s">
        <v>64</v>
      </c>
      <c r="F80" s="87" t="s">
        <v>64</v>
      </c>
      <c r="G80" s="140"/>
    </row>
    <row r="81" spans="1:6" ht="63.75" customHeight="1">
      <c r="A81" s="14">
        <v>22000000</v>
      </c>
      <c r="B81" s="1" t="s">
        <v>41</v>
      </c>
      <c r="C81" s="81">
        <f t="shared" si="5"/>
        <v>13553375</v>
      </c>
      <c r="D81" s="82">
        <f>D83+D89+D91</f>
        <v>13553375</v>
      </c>
      <c r="E81" s="87" t="s">
        <v>64</v>
      </c>
      <c r="F81" s="87" t="s">
        <v>64</v>
      </c>
    </row>
    <row r="82" spans="1:7" s="13" customFormat="1" ht="29.25" customHeight="1" hidden="1">
      <c r="A82" s="35">
        <v>22020000</v>
      </c>
      <c r="B82" s="31" t="s">
        <v>17</v>
      </c>
      <c r="C82" s="79" t="e">
        <f>D82+E82</f>
        <v>#VALUE!</v>
      </c>
      <c r="D82" s="95"/>
      <c r="E82" s="87" t="s">
        <v>64</v>
      </c>
      <c r="F82" s="87" t="s">
        <v>64</v>
      </c>
      <c r="G82" s="137"/>
    </row>
    <row r="83" spans="1:7" s="13" customFormat="1" ht="48.75" customHeight="1">
      <c r="A83" s="20">
        <v>22010000</v>
      </c>
      <c r="B83" s="9" t="s">
        <v>90</v>
      </c>
      <c r="C83" s="96">
        <f aca="true" t="shared" si="6" ref="C83:C95">D83</f>
        <v>9590000</v>
      </c>
      <c r="D83" s="103">
        <f>D86+D85+D87+D88+D84</f>
        <v>9590000</v>
      </c>
      <c r="E83" s="87" t="s">
        <v>64</v>
      </c>
      <c r="F83" s="87" t="s">
        <v>64</v>
      </c>
      <c r="G83" s="137"/>
    </row>
    <row r="84" spans="1:7" s="13" customFormat="1" ht="142.5" customHeight="1">
      <c r="A84" s="42">
        <v>22010200</v>
      </c>
      <c r="B84" s="43" t="s">
        <v>124</v>
      </c>
      <c r="C84" s="84">
        <f>D84</f>
        <v>105000</v>
      </c>
      <c r="D84" s="97">
        <v>105000</v>
      </c>
      <c r="E84" s="87" t="s">
        <v>64</v>
      </c>
      <c r="F84" s="87" t="s">
        <v>64</v>
      </c>
      <c r="G84" s="137"/>
    </row>
    <row r="85" spans="1:7" s="13" customFormat="1" ht="96.75" customHeight="1">
      <c r="A85" s="42">
        <v>22010300</v>
      </c>
      <c r="B85" s="43" t="s">
        <v>100</v>
      </c>
      <c r="C85" s="84">
        <f>D85</f>
        <v>420000</v>
      </c>
      <c r="D85" s="97">
        <v>420000</v>
      </c>
      <c r="E85" s="87" t="s">
        <v>64</v>
      </c>
      <c r="F85" s="87" t="s">
        <v>64</v>
      </c>
      <c r="G85" s="69"/>
    </row>
    <row r="86" spans="1:7" s="13" customFormat="1" ht="41.25" customHeight="1">
      <c r="A86" s="39">
        <v>22012500</v>
      </c>
      <c r="B86" s="40" t="s">
        <v>89</v>
      </c>
      <c r="C86" s="84">
        <f>D86</f>
        <v>8000000</v>
      </c>
      <c r="D86" s="90">
        <v>8000000</v>
      </c>
      <c r="E86" s="87" t="s">
        <v>64</v>
      </c>
      <c r="F86" s="87" t="s">
        <v>64</v>
      </c>
      <c r="G86" s="69"/>
    </row>
    <row r="87" spans="1:7" s="13" customFormat="1" ht="69.75" customHeight="1">
      <c r="A87" s="42">
        <v>22012600</v>
      </c>
      <c r="B87" s="43" t="s">
        <v>101</v>
      </c>
      <c r="C87" s="84">
        <f>D87</f>
        <v>1035000</v>
      </c>
      <c r="D87" s="97">
        <v>1035000</v>
      </c>
      <c r="E87" s="87" t="s">
        <v>64</v>
      </c>
      <c r="F87" s="87" t="s">
        <v>64</v>
      </c>
      <c r="G87" s="69"/>
    </row>
    <row r="88" spans="1:7" s="13" customFormat="1" ht="194.25" customHeight="1">
      <c r="A88" s="71">
        <v>22012900</v>
      </c>
      <c r="B88" s="70" t="s">
        <v>102</v>
      </c>
      <c r="C88" s="84">
        <f>D88</f>
        <v>30000</v>
      </c>
      <c r="D88" s="104">
        <v>30000</v>
      </c>
      <c r="E88" s="87" t="s">
        <v>64</v>
      </c>
      <c r="F88" s="87" t="s">
        <v>64</v>
      </c>
      <c r="G88" s="69"/>
    </row>
    <row r="89" spans="1:7" s="47" customFormat="1" ht="83.25" customHeight="1">
      <c r="A89" s="14">
        <v>22080000</v>
      </c>
      <c r="B89" s="1" t="s">
        <v>30</v>
      </c>
      <c r="C89" s="81">
        <f t="shared" si="6"/>
        <v>3115000</v>
      </c>
      <c r="D89" s="81">
        <f>D90</f>
        <v>3115000</v>
      </c>
      <c r="E89" s="89" t="s">
        <v>64</v>
      </c>
      <c r="F89" s="89" t="s">
        <v>64</v>
      </c>
      <c r="G89" s="141"/>
    </row>
    <row r="90" spans="1:6" ht="88.5" customHeight="1">
      <c r="A90" s="11">
        <v>22080400</v>
      </c>
      <c r="B90" s="41" t="s">
        <v>73</v>
      </c>
      <c r="C90" s="84">
        <f t="shared" si="6"/>
        <v>3115000</v>
      </c>
      <c r="D90" s="90">
        <v>3115000</v>
      </c>
      <c r="E90" s="87" t="s">
        <v>64</v>
      </c>
      <c r="F90" s="87" t="s">
        <v>64</v>
      </c>
    </row>
    <row r="91" spans="1:7" s="45" customFormat="1" ht="44.25" customHeight="1">
      <c r="A91" s="2">
        <v>22090000</v>
      </c>
      <c r="B91" s="6" t="s">
        <v>8</v>
      </c>
      <c r="C91" s="81">
        <f t="shared" si="6"/>
        <v>848375</v>
      </c>
      <c r="D91" s="81">
        <f>D92+D93+D94+D95</f>
        <v>848375</v>
      </c>
      <c r="E91" s="89" t="s">
        <v>64</v>
      </c>
      <c r="F91" s="89" t="s">
        <v>64</v>
      </c>
      <c r="G91" s="73"/>
    </row>
    <row r="92" spans="1:6" ht="87.75" customHeight="1">
      <c r="A92" s="11">
        <v>22090100</v>
      </c>
      <c r="B92" s="41" t="s">
        <v>27</v>
      </c>
      <c r="C92" s="84">
        <f t="shared" si="6"/>
        <v>755375</v>
      </c>
      <c r="D92" s="85">
        <f>755400-25</f>
        <v>755375</v>
      </c>
      <c r="E92" s="87" t="s">
        <v>64</v>
      </c>
      <c r="F92" s="87" t="s">
        <v>64</v>
      </c>
    </row>
    <row r="93" spans="1:6" ht="40.5" customHeight="1">
      <c r="A93" s="11">
        <v>22090200</v>
      </c>
      <c r="B93" s="41" t="s">
        <v>75</v>
      </c>
      <c r="C93" s="84">
        <f t="shared" si="6"/>
        <v>2100</v>
      </c>
      <c r="D93" s="85">
        <v>2100</v>
      </c>
      <c r="E93" s="87" t="s">
        <v>64</v>
      </c>
      <c r="F93" s="87" t="s">
        <v>64</v>
      </c>
    </row>
    <row r="94" spans="1:6" ht="115.5" customHeight="1" hidden="1">
      <c r="A94" s="11">
        <v>22090300</v>
      </c>
      <c r="B94" s="41" t="s">
        <v>76</v>
      </c>
      <c r="C94" s="84">
        <f t="shared" si="6"/>
        <v>0</v>
      </c>
      <c r="D94" s="85"/>
      <c r="E94" s="87" t="s">
        <v>64</v>
      </c>
      <c r="F94" s="87" t="s">
        <v>64</v>
      </c>
    </row>
    <row r="95" spans="1:6" ht="87.75" customHeight="1">
      <c r="A95" s="11">
        <v>22090400</v>
      </c>
      <c r="B95" s="41" t="s">
        <v>74</v>
      </c>
      <c r="C95" s="84">
        <f t="shared" si="6"/>
        <v>90900</v>
      </c>
      <c r="D95" s="85">
        <v>90900</v>
      </c>
      <c r="E95" s="87" t="s">
        <v>64</v>
      </c>
      <c r="F95" s="87" t="s">
        <v>64</v>
      </c>
    </row>
    <row r="96" spans="1:6" ht="39" customHeight="1">
      <c r="A96" s="14">
        <v>24000000</v>
      </c>
      <c r="B96" s="1" t="s">
        <v>9</v>
      </c>
      <c r="C96" s="81">
        <f>D96+E96</f>
        <v>6574600</v>
      </c>
      <c r="D96" s="82">
        <f>D97+D99+D100</f>
        <v>3400000</v>
      </c>
      <c r="E96" s="82">
        <f>E98+E101</f>
        <v>3174600</v>
      </c>
      <c r="F96" s="82">
        <f>F101</f>
        <v>3024600</v>
      </c>
    </row>
    <row r="97" spans="1:6" ht="35.25" customHeight="1">
      <c r="A97" s="11">
        <v>24060300</v>
      </c>
      <c r="B97" s="41" t="s">
        <v>10</v>
      </c>
      <c r="C97" s="84">
        <f>D97</f>
        <v>3100000</v>
      </c>
      <c r="D97" s="90">
        <v>3100000</v>
      </c>
      <c r="E97" s="87" t="s">
        <v>64</v>
      </c>
      <c r="F97" s="87" t="s">
        <v>64</v>
      </c>
    </row>
    <row r="98" spans="1:6" ht="111.75" customHeight="1">
      <c r="A98" s="11">
        <v>24062100</v>
      </c>
      <c r="B98" s="41" t="s">
        <v>3</v>
      </c>
      <c r="C98" s="84">
        <f aca="true" t="shared" si="7" ref="C98:C107">E98</f>
        <v>150000</v>
      </c>
      <c r="D98" s="90" t="s">
        <v>64</v>
      </c>
      <c r="E98" s="90">
        <v>150000</v>
      </c>
      <c r="F98" s="92" t="s">
        <v>64</v>
      </c>
    </row>
    <row r="99" spans="1:6" ht="269.25" customHeight="1" hidden="1">
      <c r="A99" s="11">
        <v>24062200</v>
      </c>
      <c r="B99" s="65" t="s">
        <v>96</v>
      </c>
      <c r="C99" s="84">
        <f>D99</f>
        <v>0</v>
      </c>
      <c r="D99" s="90"/>
      <c r="E99" s="90" t="s">
        <v>64</v>
      </c>
      <c r="F99" s="92" t="s">
        <v>64</v>
      </c>
    </row>
    <row r="100" spans="1:6" ht="270" customHeight="1">
      <c r="A100" s="11">
        <v>24062200</v>
      </c>
      <c r="B100" s="65" t="s">
        <v>96</v>
      </c>
      <c r="C100" s="84">
        <f>D100</f>
        <v>300000</v>
      </c>
      <c r="D100" s="90">
        <v>300000</v>
      </c>
      <c r="E100" s="92" t="s">
        <v>64</v>
      </c>
      <c r="F100" s="92" t="s">
        <v>64</v>
      </c>
    </row>
    <row r="101" spans="1:7" ht="63" customHeight="1">
      <c r="A101" s="11">
        <v>24170000</v>
      </c>
      <c r="B101" s="41" t="s">
        <v>58</v>
      </c>
      <c r="C101" s="84">
        <f t="shared" si="7"/>
        <v>3024600</v>
      </c>
      <c r="D101" s="90" t="s">
        <v>64</v>
      </c>
      <c r="E101" s="90">
        <f>1200000+1824600</f>
        <v>3024600</v>
      </c>
      <c r="F101" s="92">
        <f>E101</f>
        <v>3024600</v>
      </c>
      <c r="G101" s="190">
        <v>1824600</v>
      </c>
    </row>
    <row r="102" spans="1:7" s="21" customFormat="1" ht="42" customHeight="1">
      <c r="A102" s="14">
        <v>25000000</v>
      </c>
      <c r="B102" s="1" t="s">
        <v>11</v>
      </c>
      <c r="C102" s="81">
        <f t="shared" si="7"/>
        <v>56819684</v>
      </c>
      <c r="D102" s="81" t="s">
        <v>64</v>
      </c>
      <c r="E102" s="81">
        <f>E103</f>
        <v>56819684</v>
      </c>
      <c r="F102" s="82" t="s">
        <v>64</v>
      </c>
      <c r="G102" s="62"/>
    </row>
    <row r="103" spans="1:6" ht="65.25" customHeight="1">
      <c r="A103" s="14">
        <v>25010000</v>
      </c>
      <c r="B103" s="1" t="s">
        <v>45</v>
      </c>
      <c r="C103" s="81">
        <f t="shared" si="7"/>
        <v>56819684</v>
      </c>
      <c r="D103" s="81" t="s">
        <v>64</v>
      </c>
      <c r="E103" s="81">
        <f>E104+E105+E106+E107</f>
        <v>56819684</v>
      </c>
      <c r="F103" s="82" t="s">
        <v>64</v>
      </c>
    </row>
    <row r="104" spans="1:6" ht="61.5" customHeight="1">
      <c r="A104" s="46">
        <v>25010100</v>
      </c>
      <c r="B104" s="44" t="s">
        <v>42</v>
      </c>
      <c r="C104" s="84">
        <f t="shared" si="7"/>
        <v>55674421</v>
      </c>
      <c r="D104" s="81" t="s">
        <v>64</v>
      </c>
      <c r="E104" s="85">
        <v>55674421</v>
      </c>
      <c r="F104" s="82" t="s">
        <v>64</v>
      </c>
    </row>
    <row r="105" spans="1:6" ht="61.5" customHeight="1" hidden="1">
      <c r="A105" s="46">
        <v>25010200</v>
      </c>
      <c r="B105" s="67" t="s">
        <v>98</v>
      </c>
      <c r="C105" s="84">
        <f t="shared" si="7"/>
        <v>0</v>
      </c>
      <c r="D105" s="81" t="s">
        <v>64</v>
      </c>
      <c r="E105" s="85"/>
      <c r="F105" s="82" t="s">
        <v>64</v>
      </c>
    </row>
    <row r="106" spans="1:6" ht="42" customHeight="1">
      <c r="A106" s="46">
        <v>25010300</v>
      </c>
      <c r="B106" s="44" t="s">
        <v>28</v>
      </c>
      <c r="C106" s="84">
        <f t="shared" si="7"/>
        <v>992046</v>
      </c>
      <c r="D106" s="81" t="s">
        <v>64</v>
      </c>
      <c r="E106" s="85">
        <v>992046</v>
      </c>
      <c r="F106" s="82" t="s">
        <v>64</v>
      </c>
    </row>
    <row r="107" spans="1:6" ht="84.75" customHeight="1">
      <c r="A107" s="46">
        <v>25010400</v>
      </c>
      <c r="B107" s="44" t="s">
        <v>46</v>
      </c>
      <c r="C107" s="84">
        <f t="shared" si="7"/>
        <v>153217</v>
      </c>
      <c r="D107" s="81" t="s">
        <v>64</v>
      </c>
      <c r="E107" s="85">
        <v>153217</v>
      </c>
      <c r="F107" s="82" t="s">
        <v>64</v>
      </c>
    </row>
    <row r="108" spans="1:6" ht="47.25" customHeight="1">
      <c r="A108" s="4">
        <v>30000000</v>
      </c>
      <c r="B108" s="4" t="s">
        <v>4</v>
      </c>
      <c r="C108" s="79">
        <f>D108+E108</f>
        <v>526500</v>
      </c>
      <c r="D108" s="80">
        <f>D109</f>
        <v>26000</v>
      </c>
      <c r="E108" s="80">
        <f>E109+E117</f>
        <v>500500</v>
      </c>
      <c r="F108" s="80">
        <f>E108</f>
        <v>500500</v>
      </c>
    </row>
    <row r="109" spans="1:7" s="15" customFormat="1" ht="43.5" customHeight="1">
      <c r="A109" s="14">
        <v>31000000</v>
      </c>
      <c r="B109" s="1" t="s">
        <v>2</v>
      </c>
      <c r="C109" s="81">
        <f>D109+E109</f>
        <v>26500</v>
      </c>
      <c r="D109" s="81">
        <f>D110+D112</f>
        <v>26000</v>
      </c>
      <c r="E109" s="82">
        <f>E113</f>
        <v>500</v>
      </c>
      <c r="F109" s="82">
        <f>F113</f>
        <v>500</v>
      </c>
      <c r="G109" s="62"/>
    </row>
    <row r="110" spans="1:7" s="17" customFormat="1" ht="156" customHeight="1">
      <c r="A110" s="37">
        <v>31010000</v>
      </c>
      <c r="B110" s="38" t="s">
        <v>60</v>
      </c>
      <c r="C110" s="96">
        <f>D110</f>
        <v>15000</v>
      </c>
      <c r="D110" s="96">
        <f>D111</f>
        <v>15000</v>
      </c>
      <c r="E110" s="89" t="s">
        <v>64</v>
      </c>
      <c r="F110" s="89" t="s">
        <v>64</v>
      </c>
      <c r="G110" s="138"/>
    </row>
    <row r="111" spans="1:7" s="16" customFormat="1" ht="141" customHeight="1">
      <c r="A111" s="39">
        <v>31010200</v>
      </c>
      <c r="B111" s="48" t="s">
        <v>31</v>
      </c>
      <c r="C111" s="84">
        <f>D111</f>
        <v>15000</v>
      </c>
      <c r="D111" s="84">
        <v>15000</v>
      </c>
      <c r="E111" s="86" t="s">
        <v>64</v>
      </c>
      <c r="F111" s="86" t="s">
        <v>64</v>
      </c>
      <c r="G111" s="72"/>
    </row>
    <row r="112" spans="1:7" s="17" customFormat="1" ht="50.25" customHeight="1">
      <c r="A112" s="37">
        <v>31020000</v>
      </c>
      <c r="B112" s="49" t="s">
        <v>32</v>
      </c>
      <c r="C112" s="81">
        <f>D112</f>
        <v>11000</v>
      </c>
      <c r="D112" s="96">
        <v>11000</v>
      </c>
      <c r="E112" s="89" t="s">
        <v>64</v>
      </c>
      <c r="F112" s="89" t="s">
        <v>64</v>
      </c>
      <c r="G112" s="138"/>
    </row>
    <row r="113" spans="1:7" s="18" customFormat="1" ht="88.5" customHeight="1">
      <c r="A113" s="20">
        <v>31030000</v>
      </c>
      <c r="B113" s="9" t="s">
        <v>43</v>
      </c>
      <c r="C113" s="81">
        <f>E113</f>
        <v>500</v>
      </c>
      <c r="D113" s="103" t="s">
        <v>64</v>
      </c>
      <c r="E113" s="103">
        <v>500</v>
      </c>
      <c r="F113" s="103">
        <v>500</v>
      </c>
      <c r="G113" s="69"/>
    </row>
    <row r="114" spans="1:7" s="51" customFormat="1" ht="51" customHeight="1" hidden="1">
      <c r="A114" s="32">
        <v>33000000</v>
      </c>
      <c r="B114" s="50" t="s">
        <v>63</v>
      </c>
      <c r="C114" s="79" t="e">
        <f>D114+E114</f>
        <v>#VALUE!</v>
      </c>
      <c r="D114" s="103" t="s">
        <v>64</v>
      </c>
      <c r="E114" s="105"/>
      <c r="F114" s="105"/>
      <c r="G114" s="142"/>
    </row>
    <row r="115" spans="1:7" s="18" customFormat="1" ht="35.25" customHeight="1" hidden="1">
      <c r="A115" s="33">
        <v>33010000</v>
      </c>
      <c r="B115" s="34" t="s">
        <v>48</v>
      </c>
      <c r="C115" s="79" t="e">
        <f>D115+E115</f>
        <v>#VALUE!</v>
      </c>
      <c r="D115" s="103" t="s">
        <v>64</v>
      </c>
      <c r="E115" s="100"/>
      <c r="F115" s="100"/>
      <c r="G115" s="69"/>
    </row>
    <row r="116" spans="1:6" ht="135" customHeight="1" hidden="1">
      <c r="A116" s="26">
        <v>33010100</v>
      </c>
      <c r="B116" s="31" t="s">
        <v>59</v>
      </c>
      <c r="C116" s="79" t="e">
        <f>D116+E116</f>
        <v>#VALUE!</v>
      </c>
      <c r="D116" s="103" t="s">
        <v>64</v>
      </c>
      <c r="E116" s="95"/>
      <c r="F116" s="95"/>
    </row>
    <row r="117" spans="1:7" s="18" customFormat="1" ht="61.5" customHeight="1">
      <c r="A117" s="20">
        <v>33000000</v>
      </c>
      <c r="B117" s="9" t="s">
        <v>77</v>
      </c>
      <c r="C117" s="96">
        <f>E117</f>
        <v>500000</v>
      </c>
      <c r="D117" s="103" t="s">
        <v>64</v>
      </c>
      <c r="E117" s="103">
        <f>E118</f>
        <v>500000</v>
      </c>
      <c r="F117" s="103">
        <f>F118</f>
        <v>500000</v>
      </c>
      <c r="G117" s="69"/>
    </row>
    <row r="118" spans="1:7" s="18" customFormat="1" ht="47.25" customHeight="1">
      <c r="A118" s="20">
        <v>33010000</v>
      </c>
      <c r="B118" s="9" t="s">
        <v>78</v>
      </c>
      <c r="C118" s="96">
        <f>E118</f>
        <v>500000</v>
      </c>
      <c r="D118" s="103" t="s">
        <v>64</v>
      </c>
      <c r="E118" s="103">
        <f>E119</f>
        <v>500000</v>
      </c>
      <c r="F118" s="103">
        <f>F119</f>
        <v>500000</v>
      </c>
      <c r="G118" s="69"/>
    </row>
    <row r="119" spans="1:6" ht="141" customHeight="1">
      <c r="A119" s="11">
        <v>33010100</v>
      </c>
      <c r="B119" s="41" t="s">
        <v>82</v>
      </c>
      <c r="C119" s="84">
        <f>E119</f>
        <v>500000</v>
      </c>
      <c r="D119" s="87" t="s">
        <v>64</v>
      </c>
      <c r="E119" s="85">
        <v>500000</v>
      </c>
      <c r="F119" s="90">
        <f>E119</f>
        <v>500000</v>
      </c>
    </row>
    <row r="120" spans="1:6" ht="60" customHeight="1">
      <c r="A120" s="4">
        <v>50000000</v>
      </c>
      <c r="B120" s="126" t="s">
        <v>146</v>
      </c>
      <c r="C120" s="170">
        <f>E120</f>
        <v>40000000</v>
      </c>
      <c r="D120" s="167" t="s">
        <v>64</v>
      </c>
      <c r="E120" s="167">
        <f>E122</f>
        <v>40000000</v>
      </c>
      <c r="F120" s="166" t="s">
        <v>64</v>
      </c>
    </row>
    <row r="121" spans="1:6" ht="47.25" customHeight="1">
      <c r="A121" s="20">
        <v>50100000</v>
      </c>
      <c r="B121" s="127" t="s">
        <v>147</v>
      </c>
      <c r="C121" s="171">
        <f>C122</f>
        <v>40000000</v>
      </c>
      <c r="D121" s="89" t="s">
        <v>64</v>
      </c>
      <c r="E121" s="89">
        <f>E122</f>
        <v>40000000</v>
      </c>
      <c r="F121" s="134" t="s">
        <v>64</v>
      </c>
    </row>
    <row r="122" spans="1:6" ht="111" customHeight="1">
      <c r="A122" s="42">
        <v>50110000</v>
      </c>
      <c r="B122" s="65" t="s">
        <v>145</v>
      </c>
      <c r="C122" s="172">
        <f>E122</f>
        <v>40000000</v>
      </c>
      <c r="D122" s="173" t="s">
        <v>64</v>
      </c>
      <c r="E122" s="173">
        <v>40000000</v>
      </c>
      <c r="F122" s="157" t="s">
        <v>64</v>
      </c>
    </row>
    <row r="123" spans="1:6" ht="57" customHeight="1">
      <c r="A123" s="22"/>
      <c r="B123" s="168" t="s">
        <v>164</v>
      </c>
      <c r="C123" s="169">
        <f>C11+C70+C108+C120</f>
        <v>1605006199</v>
      </c>
      <c r="D123" s="167">
        <f>D11+D70+D108</f>
        <v>1497361415</v>
      </c>
      <c r="E123" s="167">
        <f>E11+E70+E108+E120</f>
        <v>107644784</v>
      </c>
      <c r="F123" s="167">
        <f>F70+F108</f>
        <v>3525100</v>
      </c>
    </row>
    <row r="124" spans="1:9" ht="51.75" customHeight="1">
      <c r="A124" s="4">
        <v>40000000</v>
      </c>
      <c r="B124" s="5" t="s">
        <v>12</v>
      </c>
      <c r="C124" s="79">
        <f>D124+E124</f>
        <v>1113788060</v>
      </c>
      <c r="D124" s="80">
        <f>D125</f>
        <v>1015788060</v>
      </c>
      <c r="E124" s="80">
        <f>E125</f>
        <v>98000000</v>
      </c>
      <c r="F124" s="80">
        <f>F125</f>
        <v>98000000</v>
      </c>
      <c r="G124" s="61"/>
      <c r="H124" s="69">
        <f>C124-C130-C131-C132-C133</f>
        <v>636064060</v>
      </c>
      <c r="I124" s="61"/>
    </row>
    <row r="125" spans="1:7" s="15" customFormat="1" ht="54" customHeight="1">
      <c r="A125" s="14">
        <v>41000000</v>
      </c>
      <c r="B125" s="8" t="s">
        <v>13</v>
      </c>
      <c r="C125" s="81">
        <f>D125+E125</f>
        <v>1113788060</v>
      </c>
      <c r="D125" s="82">
        <f>D128+D134</f>
        <v>1015788060</v>
      </c>
      <c r="E125" s="82">
        <f aca="true" t="shared" si="8" ref="E125:F128">E134</f>
        <v>98000000</v>
      </c>
      <c r="F125" s="82">
        <f t="shared" si="8"/>
        <v>98000000</v>
      </c>
      <c r="G125" s="62"/>
    </row>
    <row r="126" spans="1:7" s="25" customFormat="1" ht="34.5" customHeight="1" hidden="1">
      <c r="A126" s="37">
        <v>41020000</v>
      </c>
      <c r="B126" s="54" t="s">
        <v>110</v>
      </c>
      <c r="C126" s="81">
        <f>D126</f>
        <v>0</v>
      </c>
      <c r="D126" s="89">
        <f>D127</f>
        <v>0</v>
      </c>
      <c r="E126" s="82" t="str">
        <f t="shared" si="8"/>
        <v>Х</v>
      </c>
      <c r="F126" s="82" t="str">
        <f t="shared" si="8"/>
        <v>Х</v>
      </c>
      <c r="G126" s="74"/>
    </row>
    <row r="127" spans="1:6" ht="48" customHeight="1" hidden="1">
      <c r="A127" s="37">
        <v>41020900</v>
      </c>
      <c r="B127" s="54" t="s">
        <v>109</v>
      </c>
      <c r="C127" s="81">
        <f>D127</f>
        <v>0</v>
      </c>
      <c r="D127" s="89"/>
      <c r="E127" s="82" t="str">
        <f t="shared" si="8"/>
        <v>Х</v>
      </c>
      <c r="F127" s="82" t="str">
        <f t="shared" si="8"/>
        <v>Х</v>
      </c>
    </row>
    <row r="128" spans="1:6" ht="54" customHeight="1">
      <c r="A128" s="37">
        <v>41030000</v>
      </c>
      <c r="B128" s="54" t="s">
        <v>128</v>
      </c>
      <c r="C128" s="81">
        <f>D128</f>
        <v>477724000</v>
      </c>
      <c r="D128" s="89">
        <f>D130+D131+D133+D132</f>
        <v>477724000</v>
      </c>
      <c r="E128" s="82">
        <f t="shared" si="8"/>
        <v>0</v>
      </c>
      <c r="F128" s="82">
        <f t="shared" si="8"/>
        <v>0</v>
      </c>
    </row>
    <row r="129" spans="3:6" ht="26.25" hidden="1">
      <c r="C129" s="174"/>
      <c r="D129" s="174"/>
      <c r="E129" s="174"/>
      <c r="F129" s="174"/>
    </row>
    <row r="130" spans="1:7" ht="57" customHeight="1">
      <c r="A130" s="39">
        <v>41033900</v>
      </c>
      <c r="B130" s="56" t="s">
        <v>129</v>
      </c>
      <c r="C130" s="84">
        <f>D130</f>
        <v>287960200</v>
      </c>
      <c r="D130" s="92">
        <v>287960200</v>
      </c>
      <c r="E130" s="86">
        <f aca="true" t="shared" si="9" ref="E130:F132">E138</f>
        <v>0</v>
      </c>
      <c r="F130" s="86">
        <f t="shared" si="9"/>
        <v>0</v>
      </c>
      <c r="G130" s="143"/>
    </row>
    <row r="131" spans="1:7" ht="57" customHeight="1">
      <c r="A131" s="39">
        <v>41034200</v>
      </c>
      <c r="B131" s="56" t="s">
        <v>130</v>
      </c>
      <c r="C131" s="84">
        <f>D131</f>
        <v>178063800</v>
      </c>
      <c r="D131" s="92">
        <f>178063700+100</f>
        <v>178063800</v>
      </c>
      <c r="E131" s="86">
        <f t="shared" si="9"/>
        <v>0</v>
      </c>
      <c r="F131" s="86">
        <f t="shared" si="9"/>
        <v>0</v>
      </c>
      <c r="G131" s="66">
        <v>100</v>
      </c>
    </row>
    <row r="132" spans="1:8" ht="82.5" customHeight="1">
      <c r="A132" s="39">
        <v>41034500</v>
      </c>
      <c r="B132" s="65" t="s">
        <v>94</v>
      </c>
      <c r="C132" s="84">
        <f>D132</f>
        <v>200000</v>
      </c>
      <c r="D132" s="92">
        <v>200000</v>
      </c>
      <c r="E132" s="86">
        <f t="shared" si="9"/>
        <v>0</v>
      </c>
      <c r="F132" s="86">
        <f t="shared" si="9"/>
        <v>0</v>
      </c>
      <c r="H132" s="66"/>
    </row>
    <row r="133" spans="1:7" ht="169.5" customHeight="1">
      <c r="A133" s="39">
        <v>41039100</v>
      </c>
      <c r="B133" s="56" t="s">
        <v>154</v>
      </c>
      <c r="C133" s="84">
        <f>D133</f>
        <v>11500000</v>
      </c>
      <c r="D133" s="86">
        <v>11500000</v>
      </c>
      <c r="E133" s="86">
        <v>0</v>
      </c>
      <c r="F133" s="86">
        <v>0</v>
      </c>
      <c r="G133" s="137">
        <v>11500000</v>
      </c>
    </row>
    <row r="134" spans="1:7" s="21" customFormat="1" ht="61.5" customHeight="1">
      <c r="A134" s="14">
        <v>41050000</v>
      </c>
      <c r="B134" s="8" t="s">
        <v>125</v>
      </c>
      <c r="C134" s="81">
        <f>D134+E134</f>
        <v>636064060</v>
      </c>
      <c r="D134" s="82">
        <f>D136+D141+D143+D145+D146+D150+D168+D170+D171+D169+D167+D157+D161+D144</f>
        <v>538064060</v>
      </c>
      <c r="E134" s="82">
        <f>E150+E178+E182+E193+E171</f>
        <v>98000000</v>
      </c>
      <c r="F134" s="175">
        <f>F150+F178+F182+F171</f>
        <v>98000000</v>
      </c>
      <c r="G134" s="62"/>
    </row>
    <row r="135" spans="1:7" s="21" customFormat="1" ht="77.25" customHeight="1" hidden="1">
      <c r="A135" s="14">
        <v>41030300</v>
      </c>
      <c r="B135" s="56" t="s">
        <v>85</v>
      </c>
      <c r="C135" s="84">
        <f>D135</f>
        <v>0</v>
      </c>
      <c r="D135" s="86"/>
      <c r="E135" s="86" t="s">
        <v>64</v>
      </c>
      <c r="F135" s="86" t="s">
        <v>64</v>
      </c>
      <c r="G135" s="62"/>
    </row>
    <row r="136" spans="1:7" ht="408.75" customHeight="1">
      <c r="A136" s="121">
        <v>41050100</v>
      </c>
      <c r="B136" s="75" t="s">
        <v>178</v>
      </c>
      <c r="C136" s="84">
        <f>D136</f>
        <v>118840400</v>
      </c>
      <c r="D136" s="92">
        <f>209255200-90414800</f>
        <v>118840400</v>
      </c>
      <c r="E136" s="92" t="s">
        <v>64</v>
      </c>
      <c r="F136" s="92" t="s">
        <v>64</v>
      </c>
      <c r="G136" s="66">
        <v>-90414800</v>
      </c>
    </row>
    <row r="137" spans="1:7" ht="12.75" customHeight="1" hidden="1">
      <c r="A137" s="196">
        <v>41030900</v>
      </c>
      <c r="B137" s="200" t="s">
        <v>83</v>
      </c>
      <c r="C137" s="203">
        <f>D137</f>
        <v>0</v>
      </c>
      <c r="D137" s="195"/>
      <c r="E137" s="195"/>
      <c r="F137" s="195"/>
      <c r="G137" s="192"/>
    </row>
    <row r="138" spans="1:7" ht="12.75" customHeight="1" hidden="1">
      <c r="A138" s="196"/>
      <c r="B138" s="201"/>
      <c r="C138" s="204"/>
      <c r="D138" s="195"/>
      <c r="E138" s="195"/>
      <c r="F138" s="195"/>
      <c r="G138" s="192"/>
    </row>
    <row r="139" spans="1:7" ht="69.75" customHeight="1" hidden="1">
      <c r="A139" s="196"/>
      <c r="B139" s="201"/>
      <c r="C139" s="204"/>
      <c r="D139" s="195"/>
      <c r="E139" s="195"/>
      <c r="F139" s="195"/>
      <c r="G139" s="192"/>
    </row>
    <row r="140" spans="1:7" ht="315" customHeight="1" hidden="1">
      <c r="A140" s="196"/>
      <c r="B140" s="202"/>
      <c r="C140" s="205"/>
      <c r="D140" s="195"/>
      <c r="E140" s="195"/>
      <c r="F140" s="195"/>
      <c r="G140" s="192"/>
    </row>
    <row r="141" spans="1:6" ht="128.25" customHeight="1">
      <c r="A141" s="121">
        <v>41050200</v>
      </c>
      <c r="B141" s="75" t="s">
        <v>127</v>
      </c>
      <c r="C141" s="97">
        <f aca="true" t="shared" si="10" ref="C141:C146">D141</f>
        <v>323500</v>
      </c>
      <c r="D141" s="92">
        <v>323500</v>
      </c>
      <c r="E141" s="92" t="s">
        <v>64</v>
      </c>
      <c r="F141" s="92" t="s">
        <v>64</v>
      </c>
    </row>
    <row r="142" spans="1:6" ht="107.25" customHeight="1" hidden="1">
      <c r="A142" s="53">
        <v>41033600</v>
      </c>
      <c r="B142" s="75" t="s">
        <v>114</v>
      </c>
      <c r="C142" s="97">
        <f t="shared" si="10"/>
        <v>0</v>
      </c>
      <c r="D142" s="92"/>
      <c r="E142" s="92" t="s">
        <v>64</v>
      </c>
      <c r="F142" s="92" t="s">
        <v>64</v>
      </c>
    </row>
    <row r="143" spans="1:6" ht="379.5" customHeight="1">
      <c r="A143" s="42">
        <v>41050300</v>
      </c>
      <c r="B143" s="75" t="s">
        <v>132</v>
      </c>
      <c r="C143" s="84">
        <f t="shared" si="10"/>
        <v>277136000</v>
      </c>
      <c r="D143" s="92">
        <v>277136000</v>
      </c>
      <c r="E143" s="92" t="s">
        <v>64</v>
      </c>
      <c r="F143" s="92" t="s">
        <v>64</v>
      </c>
    </row>
    <row r="144" spans="1:6" ht="409.5" customHeight="1" hidden="1">
      <c r="A144" s="42">
        <v>41050400</v>
      </c>
      <c r="B144" s="129" t="s">
        <v>156</v>
      </c>
      <c r="C144" s="84">
        <f t="shared" si="10"/>
        <v>0</v>
      </c>
      <c r="D144" s="92"/>
      <c r="E144" s="92" t="s">
        <v>64</v>
      </c>
      <c r="F144" s="92" t="s">
        <v>64</v>
      </c>
    </row>
    <row r="145" spans="1:6" ht="327.75" customHeight="1">
      <c r="A145" s="42">
        <v>41050700</v>
      </c>
      <c r="B145" s="109" t="s">
        <v>179</v>
      </c>
      <c r="C145" s="90">
        <f t="shared" si="10"/>
        <v>9576536</v>
      </c>
      <c r="D145" s="87">
        <v>9576536</v>
      </c>
      <c r="E145" s="92" t="s">
        <v>64</v>
      </c>
      <c r="F145" s="92" t="s">
        <v>64</v>
      </c>
    </row>
    <row r="146" spans="1:6" ht="84" customHeight="1">
      <c r="A146" s="42">
        <v>41051000</v>
      </c>
      <c r="B146" s="109" t="s">
        <v>174</v>
      </c>
      <c r="C146" s="90">
        <f t="shared" si="10"/>
        <v>3396716</v>
      </c>
      <c r="D146" s="87">
        <f>D148+D149</f>
        <v>3396716</v>
      </c>
      <c r="E146" s="92">
        <v>0</v>
      </c>
      <c r="F146" s="92">
        <v>0</v>
      </c>
    </row>
    <row r="147" spans="1:6" ht="27.75" customHeight="1">
      <c r="A147" s="42"/>
      <c r="B147" s="109" t="s">
        <v>87</v>
      </c>
      <c r="C147" s="90"/>
      <c r="D147" s="87"/>
      <c r="E147" s="92"/>
      <c r="F147" s="92"/>
    </row>
    <row r="148" spans="1:6" ht="42" customHeight="1">
      <c r="A148" s="42"/>
      <c r="B148" s="123" t="s">
        <v>175</v>
      </c>
      <c r="C148" s="176"/>
      <c r="D148" s="177">
        <v>3122271</v>
      </c>
      <c r="E148" s="178" t="s">
        <v>64</v>
      </c>
      <c r="F148" s="178" t="s">
        <v>64</v>
      </c>
    </row>
    <row r="149" spans="1:6" ht="43.5" customHeight="1">
      <c r="A149" s="42"/>
      <c r="B149" s="123" t="s">
        <v>176</v>
      </c>
      <c r="C149" s="176"/>
      <c r="D149" s="177">
        <v>274445</v>
      </c>
      <c r="E149" s="178" t="s">
        <v>64</v>
      </c>
      <c r="F149" s="178" t="s">
        <v>64</v>
      </c>
    </row>
    <row r="150" spans="1:6" ht="89.25" customHeight="1">
      <c r="A150" s="37">
        <v>41051100</v>
      </c>
      <c r="B150" s="186" t="s">
        <v>136</v>
      </c>
      <c r="C150" s="96">
        <f>D150+E150</f>
        <v>10903753</v>
      </c>
      <c r="D150" s="89">
        <f>D152+D153+D154+D155+D156</f>
        <v>10903753</v>
      </c>
      <c r="E150" s="89">
        <f>E152+E153+E154+E155+E156</f>
        <v>0</v>
      </c>
      <c r="F150" s="89">
        <f>F152+F153+F154+F155+F156</f>
        <v>0</v>
      </c>
    </row>
    <row r="151" spans="1:6" ht="27.75" customHeight="1">
      <c r="A151" s="14"/>
      <c r="B151" s="56" t="s">
        <v>87</v>
      </c>
      <c r="C151" s="85"/>
      <c r="D151" s="87"/>
      <c r="E151" s="92"/>
      <c r="F151" s="92"/>
    </row>
    <row r="152" spans="1:6" ht="42.75" customHeight="1">
      <c r="A152" s="14"/>
      <c r="B152" s="187" t="s">
        <v>137</v>
      </c>
      <c r="C152" s="188">
        <f>D152+E152</f>
        <v>10000000</v>
      </c>
      <c r="D152" s="177">
        <v>10000000</v>
      </c>
      <c r="E152" s="178">
        <v>0</v>
      </c>
      <c r="F152" s="178">
        <v>0</v>
      </c>
    </row>
    <row r="153" spans="1:6" ht="56.25" customHeight="1">
      <c r="A153" s="14"/>
      <c r="B153" s="189" t="s">
        <v>180</v>
      </c>
      <c r="C153" s="188">
        <f>D153+E153</f>
        <v>903753</v>
      </c>
      <c r="D153" s="177">
        <v>903753</v>
      </c>
      <c r="E153" s="178">
        <v>0</v>
      </c>
      <c r="F153" s="178">
        <v>0</v>
      </c>
    </row>
    <row r="154" spans="1:6" ht="62.25" customHeight="1" hidden="1">
      <c r="A154" s="2"/>
      <c r="B154" s="124" t="s">
        <v>141</v>
      </c>
      <c r="C154" s="176">
        <f>D154+E154</f>
        <v>0</v>
      </c>
      <c r="D154" s="177"/>
      <c r="E154" s="178"/>
      <c r="F154" s="178"/>
    </row>
    <row r="155" spans="1:6" ht="93.75" customHeight="1" hidden="1">
      <c r="A155" s="2"/>
      <c r="B155" s="124" t="s">
        <v>142</v>
      </c>
      <c r="C155" s="176">
        <f>D155+E155</f>
        <v>0</v>
      </c>
      <c r="D155" s="177"/>
      <c r="E155" s="178"/>
      <c r="F155" s="178"/>
    </row>
    <row r="156" spans="1:6" ht="84" customHeight="1" hidden="1">
      <c r="A156" s="2"/>
      <c r="B156" s="124" t="s">
        <v>143</v>
      </c>
      <c r="C156" s="176">
        <f>D156+E156</f>
        <v>0</v>
      </c>
      <c r="D156" s="177">
        <v>0</v>
      </c>
      <c r="E156" s="178"/>
      <c r="F156" s="178"/>
    </row>
    <row r="157" spans="1:7" ht="114.75" customHeight="1">
      <c r="A157" s="43">
        <v>41051200</v>
      </c>
      <c r="B157" s="48" t="s">
        <v>144</v>
      </c>
      <c r="C157" s="97">
        <f>D157</f>
        <v>3315162</v>
      </c>
      <c r="D157" s="86">
        <f>5048100-2093888+360950</f>
        <v>3315162</v>
      </c>
      <c r="E157" s="178" t="s">
        <v>64</v>
      </c>
      <c r="F157" s="178" t="s">
        <v>64</v>
      </c>
      <c r="G157" s="66">
        <v>360950</v>
      </c>
    </row>
    <row r="158" spans="1:6" ht="27.75" customHeight="1" hidden="1">
      <c r="A158" s="43"/>
      <c r="B158" s="57" t="s">
        <v>87</v>
      </c>
      <c r="C158" s="179"/>
      <c r="D158" s="177"/>
      <c r="E158" s="180"/>
      <c r="F158" s="180"/>
    </row>
    <row r="159" spans="1:6" ht="60.75" customHeight="1" hidden="1">
      <c r="A159" s="43"/>
      <c r="B159" s="124" t="s">
        <v>148</v>
      </c>
      <c r="C159" s="176">
        <f aca="true" t="shared" si="11" ref="C159:C166">D159</f>
        <v>0</v>
      </c>
      <c r="D159" s="177"/>
      <c r="E159" s="178" t="s">
        <v>64</v>
      </c>
      <c r="F159" s="178" t="s">
        <v>64</v>
      </c>
    </row>
    <row r="160" spans="1:6" ht="60.75" customHeight="1" hidden="1">
      <c r="A160" s="43"/>
      <c r="B160" s="124" t="s">
        <v>149</v>
      </c>
      <c r="C160" s="176">
        <f t="shared" si="11"/>
        <v>0</v>
      </c>
      <c r="D160" s="177"/>
      <c r="E160" s="178" t="s">
        <v>64</v>
      </c>
      <c r="F160" s="178" t="s">
        <v>64</v>
      </c>
    </row>
    <row r="161" spans="1:7" ht="90.75" customHeight="1">
      <c r="A161" s="43">
        <v>41051400</v>
      </c>
      <c r="B161" s="48" t="s">
        <v>150</v>
      </c>
      <c r="C161" s="97">
        <f t="shared" si="11"/>
        <v>3725323</v>
      </c>
      <c r="D161" s="86">
        <v>3725323</v>
      </c>
      <c r="E161" s="178" t="s">
        <v>64</v>
      </c>
      <c r="F161" s="178" t="s">
        <v>64</v>
      </c>
      <c r="G161" s="137">
        <v>3725323</v>
      </c>
    </row>
    <row r="162" spans="1:7" ht="30.75" customHeight="1" hidden="1">
      <c r="A162" s="43"/>
      <c r="B162" s="57" t="s">
        <v>87</v>
      </c>
      <c r="C162" s="176"/>
      <c r="D162" s="177"/>
      <c r="E162" s="178"/>
      <c r="F162" s="178"/>
      <c r="G162" s="143"/>
    </row>
    <row r="163" spans="1:7" ht="51.75" customHeight="1" hidden="1">
      <c r="A163" s="43"/>
      <c r="B163" s="124" t="s">
        <v>151</v>
      </c>
      <c r="C163" s="176">
        <f t="shared" si="11"/>
        <v>0</v>
      </c>
      <c r="D163" s="177"/>
      <c r="E163" s="178" t="s">
        <v>64</v>
      </c>
      <c r="F163" s="178" t="s">
        <v>64</v>
      </c>
      <c r="G163" s="143"/>
    </row>
    <row r="164" spans="1:7" ht="60.75" customHeight="1" hidden="1">
      <c r="A164" s="43"/>
      <c r="B164" s="124" t="s">
        <v>152</v>
      </c>
      <c r="C164" s="176">
        <f t="shared" si="11"/>
        <v>0</v>
      </c>
      <c r="D164" s="177"/>
      <c r="E164" s="178" t="s">
        <v>64</v>
      </c>
      <c r="F164" s="178" t="s">
        <v>64</v>
      </c>
      <c r="G164" s="143"/>
    </row>
    <row r="165" spans="1:7" ht="87" customHeight="1" hidden="1">
      <c r="A165" s="43"/>
      <c r="B165" s="124" t="s">
        <v>153</v>
      </c>
      <c r="C165" s="176">
        <f t="shared" si="11"/>
        <v>0</v>
      </c>
      <c r="D165" s="177"/>
      <c r="E165" s="178" t="s">
        <v>64</v>
      </c>
      <c r="F165" s="178" t="s">
        <v>64</v>
      </c>
      <c r="G165" s="143"/>
    </row>
    <row r="166" spans="1:7" ht="57" customHeight="1" hidden="1">
      <c r="A166" s="43"/>
      <c r="B166" s="128" t="s">
        <v>155</v>
      </c>
      <c r="C166" s="176">
        <f t="shared" si="11"/>
        <v>0</v>
      </c>
      <c r="D166" s="177"/>
      <c r="E166" s="178" t="s">
        <v>64</v>
      </c>
      <c r="F166" s="178" t="s">
        <v>64</v>
      </c>
      <c r="G166" s="143"/>
    </row>
    <row r="167" spans="1:7" s="119" customFormat="1" ht="84" customHeight="1">
      <c r="A167" s="43">
        <v>41051500</v>
      </c>
      <c r="B167" s="111" t="s">
        <v>135</v>
      </c>
      <c r="C167" s="90">
        <f>D167</f>
        <v>6300949</v>
      </c>
      <c r="D167" s="87">
        <v>6300949</v>
      </c>
      <c r="E167" s="92" t="s">
        <v>64</v>
      </c>
      <c r="F167" s="92" t="s">
        <v>64</v>
      </c>
      <c r="G167" s="143"/>
    </row>
    <row r="168" spans="1:7" s="119" customFormat="1" ht="88.5" customHeight="1" hidden="1">
      <c r="A168" s="43">
        <v>41051600</v>
      </c>
      <c r="B168" s="48" t="s">
        <v>138</v>
      </c>
      <c r="C168" s="90">
        <f>D168</f>
        <v>0</v>
      </c>
      <c r="D168" s="87"/>
      <c r="E168" s="92" t="s">
        <v>64</v>
      </c>
      <c r="F168" s="92" t="s">
        <v>64</v>
      </c>
      <c r="G168" s="143"/>
    </row>
    <row r="169" spans="1:7" ht="115.5" customHeight="1">
      <c r="A169" s="42">
        <v>41052000</v>
      </c>
      <c r="B169" s="112" t="s">
        <v>131</v>
      </c>
      <c r="C169" s="90">
        <f>D169</f>
        <v>1830721</v>
      </c>
      <c r="D169" s="87">
        <f>1724721+106000</f>
        <v>1830721</v>
      </c>
      <c r="E169" s="92" t="s">
        <v>64</v>
      </c>
      <c r="F169" s="92" t="s">
        <v>64</v>
      </c>
      <c r="G169" s="66">
        <v>106000</v>
      </c>
    </row>
    <row r="170" spans="1:6" ht="141" customHeight="1">
      <c r="A170" s="42">
        <v>41053500</v>
      </c>
      <c r="B170" s="65" t="s">
        <v>181</v>
      </c>
      <c r="C170" s="90">
        <f>D170</f>
        <v>50000000</v>
      </c>
      <c r="D170" s="87">
        <v>50000000</v>
      </c>
      <c r="E170" s="92" t="s">
        <v>64</v>
      </c>
      <c r="F170" s="92" t="s">
        <v>64</v>
      </c>
    </row>
    <row r="171" spans="1:6" ht="64.5" customHeight="1">
      <c r="A171" s="121">
        <v>41053900</v>
      </c>
      <c r="B171" s="57" t="s">
        <v>126</v>
      </c>
      <c r="C171" s="97">
        <f>D171+E171</f>
        <v>150715000</v>
      </c>
      <c r="D171" s="86">
        <f>D173+D174+D176+D177+D175</f>
        <v>52715000</v>
      </c>
      <c r="E171" s="173">
        <f>E174+E175</f>
        <v>98000000</v>
      </c>
      <c r="F171" s="173">
        <f>F174+F175</f>
        <v>98000000</v>
      </c>
    </row>
    <row r="172" spans="1:6" ht="24.75" customHeight="1">
      <c r="A172" s="55"/>
      <c r="B172" s="57" t="s">
        <v>87</v>
      </c>
      <c r="C172" s="103"/>
      <c r="D172" s="89"/>
      <c r="E172" s="175"/>
      <c r="F172" s="89"/>
    </row>
    <row r="173" spans="1:6" ht="61.5" customHeight="1">
      <c r="A173" s="55"/>
      <c r="B173" s="122" t="s">
        <v>173</v>
      </c>
      <c r="C173" s="176">
        <f>D173</f>
        <v>2715000</v>
      </c>
      <c r="D173" s="177">
        <f>2705000+20000-10000</f>
        <v>2715000</v>
      </c>
      <c r="E173" s="178" t="s">
        <v>64</v>
      </c>
      <c r="F173" s="177" t="s">
        <v>64</v>
      </c>
    </row>
    <row r="174" spans="1:6" ht="39" customHeight="1" hidden="1">
      <c r="A174" s="55"/>
      <c r="B174" s="120" t="s">
        <v>139</v>
      </c>
      <c r="C174" s="176">
        <f>D174+E174</f>
        <v>0</v>
      </c>
      <c r="D174" s="177"/>
      <c r="E174" s="178"/>
      <c r="F174" s="177"/>
    </row>
    <row r="175" spans="1:6" ht="67.5" customHeight="1">
      <c r="A175" s="55"/>
      <c r="B175" s="185" t="s">
        <v>157</v>
      </c>
      <c r="C175" s="176">
        <f>D175+E175</f>
        <v>148000000</v>
      </c>
      <c r="D175" s="177">
        <v>50000000</v>
      </c>
      <c r="E175" s="177">
        <f>45000000+17000000+36000000</f>
        <v>98000000</v>
      </c>
      <c r="F175" s="177">
        <f>E175</f>
        <v>98000000</v>
      </c>
    </row>
    <row r="176" spans="1:6" ht="86.25" customHeight="1" hidden="1">
      <c r="A176" s="55"/>
      <c r="B176" s="124" t="s">
        <v>140</v>
      </c>
      <c r="C176" s="176">
        <f>D176</f>
        <v>0</v>
      </c>
      <c r="D176" s="181"/>
      <c r="E176" s="181" t="s">
        <v>64</v>
      </c>
      <c r="F176" s="181" t="s">
        <v>64</v>
      </c>
    </row>
    <row r="177" spans="1:6" ht="53.25" customHeight="1" hidden="1">
      <c r="A177" s="135"/>
      <c r="B177" s="145" t="s">
        <v>157</v>
      </c>
      <c r="C177" s="152">
        <f>D177</f>
        <v>0</v>
      </c>
      <c r="D177" s="153"/>
      <c r="E177" s="153" t="s">
        <v>64</v>
      </c>
      <c r="F177" s="153" t="s">
        <v>64</v>
      </c>
    </row>
    <row r="178" spans="1:6" ht="90" customHeight="1" hidden="1">
      <c r="A178" s="139">
        <v>41034500</v>
      </c>
      <c r="B178" s="107" t="s">
        <v>94</v>
      </c>
      <c r="C178" s="154">
        <f>D178+E178</f>
        <v>0</v>
      </c>
      <c r="D178" s="155"/>
      <c r="E178" s="155"/>
      <c r="F178" s="156">
        <f>E178</f>
        <v>0</v>
      </c>
    </row>
    <row r="179" spans="1:6" ht="55.5" customHeight="1" hidden="1">
      <c r="A179" s="52"/>
      <c r="B179" s="77" t="s">
        <v>103</v>
      </c>
      <c r="C179" s="133">
        <f aca="true" t="shared" si="12" ref="C179:C186">D179</f>
        <v>0</v>
      </c>
      <c r="D179" s="157">
        <v>0</v>
      </c>
      <c r="E179" s="157">
        <v>0</v>
      </c>
      <c r="F179" s="131" t="s">
        <v>64</v>
      </c>
    </row>
    <row r="180" spans="1:6" ht="108.75" customHeight="1" hidden="1">
      <c r="A180" s="52"/>
      <c r="B180" s="77" t="s">
        <v>104</v>
      </c>
      <c r="C180" s="133">
        <f t="shared" si="12"/>
        <v>0</v>
      </c>
      <c r="D180" s="157"/>
      <c r="E180" s="157">
        <v>0</v>
      </c>
      <c r="F180" s="131" t="s">
        <v>64</v>
      </c>
    </row>
    <row r="181" spans="1:6" ht="108.75" customHeight="1" hidden="1">
      <c r="A181" s="52"/>
      <c r="B181" s="77" t="s">
        <v>105</v>
      </c>
      <c r="C181" s="133">
        <f t="shared" si="12"/>
        <v>0</v>
      </c>
      <c r="D181" s="157"/>
      <c r="E181" s="157">
        <v>0</v>
      </c>
      <c r="F181" s="131" t="s">
        <v>64</v>
      </c>
    </row>
    <row r="182" spans="1:6" ht="108.75" customHeight="1" hidden="1">
      <c r="A182" s="52">
        <v>41035200</v>
      </c>
      <c r="B182" s="111" t="s">
        <v>119</v>
      </c>
      <c r="C182" s="148">
        <f>D182+E182</f>
        <v>0</v>
      </c>
      <c r="D182" s="130">
        <f>D184+D185</f>
        <v>0</v>
      </c>
      <c r="E182" s="130">
        <f>E185</f>
        <v>0</v>
      </c>
      <c r="F182" s="134">
        <f>F185</f>
        <v>0</v>
      </c>
    </row>
    <row r="183" spans="1:6" ht="36.75" customHeight="1" hidden="1">
      <c r="A183" s="52"/>
      <c r="B183" s="57" t="s">
        <v>87</v>
      </c>
      <c r="C183" s="133"/>
      <c r="D183" s="157"/>
      <c r="E183" s="157"/>
      <c r="F183" s="131"/>
    </row>
    <row r="184" spans="1:6" ht="48.75" customHeight="1" hidden="1">
      <c r="A184" s="52"/>
      <c r="B184" s="110" t="s">
        <v>117</v>
      </c>
      <c r="C184" s="149">
        <f t="shared" si="12"/>
        <v>0</v>
      </c>
      <c r="D184" s="151"/>
      <c r="E184" s="151"/>
      <c r="F184" s="150"/>
    </row>
    <row r="185" spans="1:6" ht="89.25" customHeight="1" hidden="1">
      <c r="A185" s="52"/>
      <c r="B185" s="110" t="s">
        <v>118</v>
      </c>
      <c r="C185" s="149">
        <f>D185+E185</f>
        <v>0</v>
      </c>
      <c r="D185" s="151"/>
      <c r="E185" s="151"/>
      <c r="F185" s="150">
        <f>E185</f>
        <v>0</v>
      </c>
    </row>
    <row r="186" spans="1:6" ht="108.75" customHeight="1" hidden="1">
      <c r="A186" s="52">
        <v>41035400</v>
      </c>
      <c r="B186" s="106" t="s">
        <v>112</v>
      </c>
      <c r="C186" s="133">
        <f t="shared" si="12"/>
        <v>0</v>
      </c>
      <c r="D186" s="157"/>
      <c r="E186" s="157"/>
      <c r="F186" s="131"/>
    </row>
    <row r="187" spans="1:6" ht="171" customHeight="1" hidden="1">
      <c r="A187" s="76">
        <v>41035200</v>
      </c>
      <c r="B187" s="78" t="s">
        <v>111</v>
      </c>
      <c r="C187" s="158">
        <f>D187+E187</f>
        <v>0</v>
      </c>
      <c r="D187" s="159"/>
      <c r="E187" s="159"/>
      <c r="F187" s="160"/>
    </row>
    <row r="188" spans="1:7" ht="357" customHeight="1" hidden="1">
      <c r="A188" s="59">
        <v>41036100</v>
      </c>
      <c r="B188" s="108" t="s">
        <v>115</v>
      </c>
      <c r="C188" s="161">
        <f>D188</f>
        <v>0</v>
      </c>
      <c r="D188" s="162"/>
      <c r="E188" s="163"/>
      <c r="F188" s="163"/>
      <c r="G188" s="144"/>
    </row>
    <row r="189" spans="1:7" ht="409.5" customHeight="1" hidden="1">
      <c r="A189" s="2">
        <v>41036600</v>
      </c>
      <c r="B189" s="60" t="s">
        <v>92</v>
      </c>
      <c r="C189" s="146">
        <f>E189</f>
        <v>0</v>
      </c>
      <c r="D189" s="147" t="s">
        <v>64</v>
      </c>
      <c r="E189" s="132"/>
      <c r="F189" s="163" t="s">
        <v>64</v>
      </c>
      <c r="G189" s="144"/>
    </row>
    <row r="190" spans="1:7" ht="97.5" customHeight="1" hidden="1">
      <c r="A190" s="2">
        <v>41037000</v>
      </c>
      <c r="B190" s="63" t="s">
        <v>93</v>
      </c>
      <c r="C190" s="146">
        <f>D190</f>
        <v>0</v>
      </c>
      <c r="D190" s="147"/>
      <c r="E190" s="132" t="s">
        <v>64</v>
      </c>
      <c r="F190" s="132" t="s">
        <v>64</v>
      </c>
      <c r="G190" s="144"/>
    </row>
    <row r="191" spans="1:6" ht="152.25" customHeight="1" hidden="1">
      <c r="A191" s="2">
        <v>41039700</v>
      </c>
      <c r="B191" s="7" t="s">
        <v>86</v>
      </c>
      <c r="C191" s="146">
        <f>D191</f>
        <v>0</v>
      </c>
      <c r="D191" s="132"/>
      <c r="E191" s="132" t="s">
        <v>64</v>
      </c>
      <c r="F191" s="132" t="s">
        <v>64</v>
      </c>
    </row>
    <row r="192" spans="1:6" ht="120" customHeight="1" hidden="1">
      <c r="A192" s="2"/>
      <c r="B192" s="7" t="s">
        <v>1</v>
      </c>
      <c r="C192" s="164"/>
      <c r="D192" s="132"/>
      <c r="E192" s="132"/>
      <c r="F192" s="132"/>
    </row>
    <row r="193" spans="1:6" ht="381" customHeight="1" hidden="1">
      <c r="A193" s="2">
        <v>41036600</v>
      </c>
      <c r="B193" s="48" t="s">
        <v>116</v>
      </c>
      <c r="C193" s="165">
        <f>D193</f>
        <v>0</v>
      </c>
      <c r="D193" s="132">
        <f>16900000-16900000</f>
        <v>0</v>
      </c>
      <c r="E193" s="132"/>
      <c r="F193" s="132"/>
    </row>
    <row r="194" spans="1:9" ht="63.75" customHeight="1">
      <c r="A194" s="22" t="s">
        <v>64</v>
      </c>
      <c r="B194" s="4" t="s">
        <v>165</v>
      </c>
      <c r="C194" s="79">
        <f>D194+E194</f>
        <v>2718794259</v>
      </c>
      <c r="D194" s="80">
        <f>D123+D124</f>
        <v>2513149475</v>
      </c>
      <c r="E194" s="80">
        <f>E123+E124</f>
        <v>205644784</v>
      </c>
      <c r="F194" s="80">
        <f>F123+F124</f>
        <v>101525100</v>
      </c>
      <c r="G194" s="66">
        <f>G131+G133+G169+G161+G157</f>
        <v>15692373</v>
      </c>
      <c r="I194" s="66"/>
    </row>
    <row r="195" spans="1:6" ht="51" customHeight="1">
      <c r="A195" s="23"/>
      <c r="B195" s="10"/>
      <c r="C195" s="182"/>
      <c r="D195" s="24"/>
      <c r="E195" s="24"/>
      <c r="F195" s="24"/>
    </row>
    <row r="196" spans="1:8" s="114" customFormat="1" ht="75.75" customHeight="1">
      <c r="A196" s="198" t="s">
        <v>158</v>
      </c>
      <c r="B196" s="198"/>
      <c r="C196" s="125"/>
      <c r="D196" s="125"/>
      <c r="E196" s="199" t="s">
        <v>159</v>
      </c>
      <c r="F196" s="199"/>
      <c r="G196" s="197"/>
      <c r="H196" s="197"/>
    </row>
    <row r="197" spans="2:3" ht="26.25">
      <c r="B197" s="13"/>
      <c r="C197" s="66">
        <f>2639692221</f>
        <v>2639692221</v>
      </c>
    </row>
    <row r="198" spans="2:3" ht="26.25">
      <c r="B198" s="113"/>
      <c r="C198" s="66">
        <f>C194-C197</f>
        <v>79102038</v>
      </c>
    </row>
    <row r="200" spans="7:9" ht="26.25">
      <c r="G200" s="74"/>
      <c r="H200" s="74"/>
      <c r="I200" s="74"/>
    </row>
  </sheetData>
  <sheetProtection/>
  <mergeCells count="21">
    <mergeCell ref="C1:F1"/>
    <mergeCell ref="C2:F2"/>
    <mergeCell ref="C3:F3"/>
    <mergeCell ref="A8:A9"/>
    <mergeCell ref="D8:D9"/>
    <mergeCell ref="A6:F6"/>
    <mergeCell ref="B8:B9"/>
    <mergeCell ref="B7:E7"/>
    <mergeCell ref="E8:F8"/>
    <mergeCell ref="G196:H196"/>
    <mergeCell ref="A196:B196"/>
    <mergeCell ref="E196:F196"/>
    <mergeCell ref="B137:B140"/>
    <mergeCell ref="C137:C140"/>
    <mergeCell ref="D137:D140"/>
    <mergeCell ref="H8:I8"/>
    <mergeCell ref="G137:G140"/>
    <mergeCell ref="C8:C9"/>
    <mergeCell ref="E137:E140"/>
    <mergeCell ref="F137:F140"/>
    <mergeCell ref="A137:A140"/>
  </mergeCells>
  <printOptions horizontalCentered="1"/>
  <pageMargins left="1.1811023622047245" right="0.3937007874015748" top="1.0236220472440944" bottom="0.3937007874015748" header="0.5905511811023623" footer="0.3937007874015748"/>
  <pageSetup fitToHeight="100" horizontalDpi="600" verticalDpi="600" orientation="portrait" paperSize="9" scale="34" r:id="rId1"/>
  <headerFooter differentFirst="1">
    <oddHeader>&amp;C&amp;P</oddHeader>
  </headerFooter>
  <rowBreaks count="4" manualBreakCount="4">
    <brk id="46" max="5" man="1"/>
    <brk id="84" max="5" man="1"/>
    <brk id="111" max="5" man="1"/>
    <brk id="14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Пользователь Windows</cp:lastModifiedBy>
  <cp:lastPrinted>2019-04-25T10:40:07Z</cp:lastPrinted>
  <dcterms:created xsi:type="dcterms:W3CDTF">2002-03-05T06:38:42Z</dcterms:created>
  <dcterms:modified xsi:type="dcterms:W3CDTF">2019-06-11T11:56:01Z</dcterms:modified>
  <cp:category/>
  <cp:version/>
  <cp:contentType/>
  <cp:contentStatus/>
</cp:coreProperties>
</file>