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6608" windowHeight="8256" activeTab="0"/>
  </bookViews>
  <sheets>
    <sheet name="Лист1" sheetId="1" r:id="rId1"/>
  </sheets>
  <definedNames>
    <definedName name="_xlnm.Print_Area" localSheetId="0">'Лист1'!$A$1:$M$86</definedName>
  </definedNames>
  <calcPr fullCalcOnLoad="1"/>
</workbook>
</file>

<file path=xl/sharedStrings.xml><?xml version="1.0" encoding="utf-8"?>
<sst xmlns="http://schemas.openxmlformats.org/spreadsheetml/2006/main" count="96" uniqueCount="85">
  <si>
    <t>(грн)</t>
  </si>
  <si>
    <t>Показник</t>
  </si>
  <si>
    <t>у тому числі:</t>
  </si>
  <si>
    <t>до рішення міської ради</t>
  </si>
  <si>
    <t xml:space="preserve">від ________ № ____  
</t>
  </si>
  <si>
    <t>Секретар міської ради</t>
  </si>
  <si>
    <t>О.Ю.Залевський</t>
  </si>
  <si>
    <t>2 - показники, визначені в проекті рішення про міський бюджет на 2020 рік;</t>
  </si>
  <si>
    <t>3 - індикативні прогнозні показники міського бюджету на 2021-2022 роки.</t>
  </si>
  <si>
    <t>Доходи міського бюджету на 2019-2022 роки</t>
  </si>
  <si>
    <r>
      <t>2019 рік</t>
    </r>
    <r>
      <rPr>
        <b/>
        <sz val="14"/>
        <rFont val="Arial Cyr"/>
        <family val="0"/>
      </rPr>
      <t>¹</t>
    </r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</si>
  <si>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</si>
  <si>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</si>
  <si>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</si>
  <si>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</si>
  <si>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</si>
  <si>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 xml:space="preserve">Субвенція з державного бюджету місцевим бюджетам на проведення робіт, пов’язаних зі створенням і забезпеченням функціонування центрів надання адміністративних послуг, у тому числі послуг соціального характеру, в форматі «Прозорий офіс»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</si>
  <si>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</si>
  <si>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</si>
  <si>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r>
      <t>Субвенція з місцевого бюджету на виплату допомоги сім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ям з дітьми, малозабезпеченим сім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ям, особам, які не мають право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  </r>
  </si>
  <si>
    <t xml:space="preserve"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</si>
  <si>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</si>
  <si>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</si>
  <si>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</si>
  <si>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</si>
  <si>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</t>
  </si>
  <si>
    <t xml:space="preserve">Субвенція з місцевого бюджету на здійснення переданих видатків у сфері охорони здоров'я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</si>
  <si>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</si>
  <si>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</si>
  <si>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</si>
  <si>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</si>
  <si>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Податок та збір на доходи фізичних осіб</t>
  </si>
  <si>
    <t>Податок на прибуток підприємств  та фінансових установ комунальної власності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</si>
  <si>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</si>
  <si>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</si>
  <si>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r>
      <t>Акцизний податок з реалізації суб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єктами господарювання роздрібної торгівлі підакцизних товарів </t>
    </r>
  </si>
  <si>
    <t>Податок на нерухоме майно</t>
  </si>
  <si>
    <t xml:space="preserve">Плата за землю </t>
  </si>
  <si>
    <t>Транспортний податок</t>
  </si>
  <si>
    <t>Туристичний збір</t>
  </si>
  <si>
    <t>Єдиний податок</t>
  </si>
  <si>
    <t>Екологічний податок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</si>
  <si>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</si>
  <si>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Інші надходження</t>
  </si>
  <si>
    <t xml:space="preserve">Адміністративні штрафи та інші санкції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</si>
  <si>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</si>
  <si>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</si>
  <si>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</si>
  <si>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</si>
  <si>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</si>
  <si>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</si>
  <si>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</si>
  <si>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</si>
  <si>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</si>
  <si>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Надходження сум кредиторської та депонентської заборгованості підприємств, організайій та установ, щодо яких минув строк позовної давності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</si>
  <si>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</si>
  <si>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</si>
  <si>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</si>
  <si>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</si>
  <si>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Кошти від відчуження майна, що належить Автономній Республіці Крим та майна, що  перебуває в комунальній власності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</si>
  <si>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</si>
  <si>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з них:</t>
  </si>
  <si>
    <r>
      <t>2020 рік</t>
    </r>
    <r>
      <rPr>
        <b/>
        <sz val="14"/>
        <rFont val="Arial Cyr"/>
        <family val="0"/>
      </rPr>
      <t>²</t>
    </r>
  </si>
  <si>
    <r>
      <t>2021 рік</t>
    </r>
    <r>
      <rPr>
        <b/>
        <sz val="14"/>
        <rFont val="Arial Cyr"/>
        <family val="0"/>
      </rPr>
      <t>³</t>
    </r>
  </si>
  <si>
    <r>
      <t>2022 рік</t>
    </r>
    <r>
      <rPr>
        <b/>
        <sz val="14"/>
        <rFont val="Arial Cyr"/>
        <family val="0"/>
      </rPr>
      <t>³</t>
    </r>
  </si>
  <si>
    <t>з них:</t>
  </si>
  <si>
    <t>на виконання доручень депутатами обласної ради</t>
  </si>
  <si>
    <t>на соціально-економічний розвиток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</si>
  <si>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</si>
  <si>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</si>
  <si>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</si>
  <si>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>Загальний фонд</t>
  </si>
  <si>
    <t>Спеціальний фонд</t>
  </si>
  <si>
    <t>Разом</t>
  </si>
  <si>
    <t>Податкові надходження, усього</t>
  </si>
  <si>
    <t>Рентна плата та плата за викоритання інших природних ресурсів</t>
  </si>
  <si>
    <t>РАЗОМ ДОХОДІВ</t>
  </si>
  <si>
    <t>Додаток 2</t>
  </si>
  <si>
    <t>до Проєкту</t>
  </si>
  <si>
    <t>Неподаткові надходження, усього</t>
  </si>
  <si>
    <t>Інші доходи, усього</t>
  </si>
  <si>
    <t>Міжбюджетні трансферти, усього</t>
  </si>
  <si>
    <t>1 - показники, визначені в рішенні від 25.10.2019 №1580-37/VII "Про внесення змін до рішення міської ради від 21.12.2018 №1305-30/VII "Про міський бюджет на 2019 рік"</t>
  </si>
  <si>
    <t>(пункт 3)</t>
  </si>
  <si>
    <t>Усього доходів (без урахування міжбюджетних трансфертів)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</si>
</sst>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i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  <protection locked="0"/>
    </xf>
    <xf numFmtId="3" fontId="3" fillId="3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2" borderId="1" xfId="0" applyFont="1" applyFill="1" applyBorder="1" applyAlignment="1" applyProtection="1">
      <alignment horizontal="justify" vertical="center" wrapText="1"/>
      <protection locked="0"/>
    </xf>
    <xf numFmtId="0" fontId="8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1" fontId="6" fillId="0" borderId="1" xfId="0" applyNumberFormat="1" applyFont="1" applyBorder="1" applyAlignment="1">
      <alignment/>
    </xf>
    <xf numFmtId="181" fontId="11" fillId="0" borderId="1" xfId="0" applyNumberFormat="1" applyFont="1" applyBorder="1" applyAlignment="1">
      <alignment/>
    </xf>
    <xf numFmtId="181" fontId="3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181" fontId="8" fillId="3" borderId="1" xfId="0" applyNumberFormat="1" applyFont="1" applyFill="1" applyBorder="1" applyAlignment="1">
      <alignment horizontal="center" vertical="center"/>
    </xf>
    <xf numFmtId="181" fontId="3" fillId="3" borderId="1" xfId="0" applyNumberFormat="1" applyFont="1" applyFill="1" applyBorder="1" applyAlignment="1">
      <alignment horizontal="center" vertical="center"/>
    </xf>
    <xf numFmtId="181" fontId="9" fillId="3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180" fontId="0" fillId="0" borderId="0" xfId="0" applyNumberFormat="1" applyAlignment="1">
      <alignment/>
    </xf>
    <xf numFmtId="3" fontId="6" fillId="0" borderId="1" xfId="0" applyNumberFormat="1" applyFont="1" applyBorder="1" applyAlignment="1">
      <alignment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="50" zoomScaleSheetLayoutView="5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3" sqref="G3"/>
    </sheetView>
  </sheetViews>
  <sheetFormatPr defaultColWidth="9.00390625" defaultRowHeight="12.75"/>
  <cols>
    <col min="1" max="1" width="56.00390625" style="0" customWidth="1"/>
    <col min="2" max="4" width="19.875" style="0" customWidth="1"/>
    <col min="5" max="6" width="19.375" style="0" customWidth="1"/>
    <col min="7" max="7" width="20.625" style="0" customWidth="1"/>
    <col min="8" max="8" width="20.00390625" style="0" customWidth="1"/>
    <col min="9" max="9" width="21.625" style="0" bestFit="1" customWidth="1"/>
    <col min="10" max="10" width="18.375" style="0" customWidth="1"/>
    <col min="11" max="11" width="19.50390625" style="0" customWidth="1"/>
    <col min="12" max="12" width="21.00390625" style="0" customWidth="1"/>
    <col min="13" max="13" width="17.125" style="0" customWidth="1"/>
  </cols>
  <sheetData>
    <row r="1" spans="11:13" ht="15">
      <c r="K1" s="2" t="s">
        <v>77</v>
      </c>
      <c r="L1" s="2"/>
      <c r="M1" s="2"/>
    </row>
    <row r="2" spans="11:13" ht="15">
      <c r="K2" s="2" t="s">
        <v>78</v>
      </c>
      <c r="L2" s="2"/>
      <c r="M2" s="2"/>
    </row>
    <row r="3" spans="11:13" ht="15">
      <c r="K3" s="2" t="s">
        <v>83</v>
      </c>
      <c r="L3" s="2"/>
      <c r="M3" s="2"/>
    </row>
    <row r="4" spans="11:13" ht="15">
      <c r="K4" s="2" t="s">
        <v>3</v>
      </c>
      <c r="L4" s="2"/>
      <c r="M4" s="2"/>
    </row>
    <row r="5" spans="11:13" ht="15.75" customHeight="1">
      <c r="K5" s="64" t="s">
        <v>4</v>
      </c>
      <c r="L5" s="64"/>
      <c r="M5" s="64"/>
    </row>
    <row r="6" spans="8:13" ht="15">
      <c r="H6" s="2"/>
      <c r="I6" s="2"/>
      <c r="J6" s="2"/>
      <c r="K6" s="2"/>
      <c r="M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ht="22.5">
      <c r="A8" s="63" t="s">
        <v>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M9" s="3" t="s">
        <v>0</v>
      </c>
    </row>
    <row r="10" spans="1:13" ht="27.75" customHeight="1">
      <c r="A10" s="69" t="s">
        <v>1</v>
      </c>
      <c r="B10" s="66" t="s">
        <v>10</v>
      </c>
      <c r="C10" s="67"/>
      <c r="D10" s="68"/>
      <c r="E10" s="66" t="s">
        <v>62</v>
      </c>
      <c r="F10" s="67"/>
      <c r="G10" s="68"/>
      <c r="H10" s="66" t="s">
        <v>63</v>
      </c>
      <c r="I10" s="67"/>
      <c r="J10" s="68"/>
      <c r="K10" s="66" t="s">
        <v>64</v>
      </c>
      <c r="L10" s="67"/>
      <c r="M10" s="68"/>
    </row>
    <row r="11" spans="1:13" ht="45" customHeight="1">
      <c r="A11" s="70"/>
      <c r="B11" s="20" t="s">
        <v>73</v>
      </c>
      <c r="C11" s="31" t="s">
        <v>71</v>
      </c>
      <c r="D11" s="31" t="s">
        <v>72</v>
      </c>
      <c r="E11" s="20" t="s">
        <v>73</v>
      </c>
      <c r="F11" s="31" t="s">
        <v>71</v>
      </c>
      <c r="G11" s="31" t="s">
        <v>72</v>
      </c>
      <c r="H11" s="20" t="s">
        <v>73</v>
      </c>
      <c r="I11" s="31" t="s">
        <v>71</v>
      </c>
      <c r="J11" s="31" t="s">
        <v>72</v>
      </c>
      <c r="K11" s="20" t="s">
        <v>73</v>
      </c>
      <c r="L11" s="31" t="s">
        <v>71</v>
      </c>
      <c r="M11" s="31" t="s">
        <v>72</v>
      </c>
    </row>
    <row r="12" spans="1:13" ht="28.5" customHeight="1">
      <c r="A12" s="19" t="s">
        <v>74</v>
      </c>
      <c r="B12" s="17">
        <f>C12+D12</f>
        <v>1561175440</v>
      </c>
      <c r="C12" s="34">
        <f>C14+C15+C16+C17+C18+C19+C20+C21+C22+C23+C24+C25</f>
        <v>1554025440</v>
      </c>
      <c r="D12" s="34">
        <f>D14+D15+D16+D17+D18+D19+D20+D21+D22+D23+D24+D25</f>
        <v>7150000</v>
      </c>
      <c r="E12" s="17">
        <f>F12+G12</f>
        <v>1687722100</v>
      </c>
      <c r="F12" s="34">
        <f>F14+F15+F16+F17+F18+F19+F20+F21+F22+F23+F24</f>
        <v>1678572100</v>
      </c>
      <c r="G12" s="34">
        <f>G25</f>
        <v>9150000</v>
      </c>
      <c r="H12" s="17">
        <f>I12+J12</f>
        <v>1756557200</v>
      </c>
      <c r="I12" s="34">
        <f>I14+I15+I16+I17+I18+I19+I20+I21+I22+I23+I24</f>
        <v>1747407200</v>
      </c>
      <c r="J12" s="34">
        <f>J25</f>
        <v>9150000</v>
      </c>
      <c r="K12" s="17">
        <f>L12+M12</f>
        <v>1853597300</v>
      </c>
      <c r="L12" s="34">
        <f>L14+L15+L16+L17+L18+L19+L20+L21+L22+L23+L24</f>
        <v>1844447300</v>
      </c>
      <c r="M12" s="34">
        <f>M25</f>
        <v>9150000</v>
      </c>
    </row>
    <row r="13" spans="1:13" ht="15">
      <c r="A13" s="21" t="s">
        <v>65</v>
      </c>
      <c r="B13" s="35"/>
      <c r="C13" s="36"/>
      <c r="D13" s="36"/>
      <c r="E13" s="44"/>
      <c r="F13" s="45"/>
      <c r="G13" s="45"/>
      <c r="H13" s="42"/>
      <c r="I13" s="36"/>
      <c r="J13" s="36"/>
      <c r="K13" s="42"/>
      <c r="L13" s="36"/>
      <c r="M13" s="36"/>
    </row>
    <row r="14" spans="1:13" ht="30" customHeight="1">
      <c r="A14" s="10" t="s">
        <v>31</v>
      </c>
      <c r="B14" s="35">
        <f aca="true" t="shared" si="0" ref="B14:B77">C14+D14</f>
        <v>791738400</v>
      </c>
      <c r="C14" s="9">
        <v>791738400</v>
      </c>
      <c r="D14" s="36"/>
      <c r="E14" s="35">
        <f aca="true" t="shared" si="1" ref="E14:E77">F14+G14</f>
        <v>860000000</v>
      </c>
      <c r="F14" s="33">
        <v>860000000</v>
      </c>
      <c r="G14" s="45"/>
      <c r="H14" s="35">
        <f aca="true" t="shared" si="2" ref="H14:H77">I14+J14</f>
        <v>922540000</v>
      </c>
      <c r="I14" s="33">
        <v>922540000</v>
      </c>
      <c r="J14" s="33"/>
      <c r="K14" s="35">
        <f aca="true" t="shared" si="3" ref="K14:K77">L14+M14</f>
        <v>988400000</v>
      </c>
      <c r="L14" s="33">
        <v>988400000</v>
      </c>
      <c r="M14" s="32"/>
    </row>
    <row r="15" spans="1:13" ht="45" customHeight="1">
      <c r="A15" s="11" t="s">
        <v>32</v>
      </c>
      <c r="B15" s="35">
        <f t="shared" si="0"/>
        <v>500000</v>
      </c>
      <c r="C15" s="9">
        <v>500000</v>
      </c>
      <c r="D15" s="36"/>
      <c r="E15" s="35">
        <f t="shared" si="1"/>
        <v>500000</v>
      </c>
      <c r="F15" s="33">
        <v>500000</v>
      </c>
      <c r="G15" s="45"/>
      <c r="H15" s="35">
        <f t="shared" si="2"/>
        <v>550000</v>
      </c>
      <c r="I15" s="33">
        <v>550000</v>
      </c>
      <c r="J15" s="33"/>
      <c r="K15" s="35">
        <f t="shared" si="3"/>
        <v>600000</v>
      </c>
      <c r="L15" s="33">
        <v>600000</v>
      </c>
      <c r="M15" s="32"/>
    </row>
    <row r="16" spans="1:13" ht="30.75">
      <c r="A16" s="11" t="s">
        <v>75</v>
      </c>
      <c r="B16" s="35">
        <f t="shared" si="0"/>
        <v>327040</v>
      </c>
      <c r="C16" s="9">
        <v>327040</v>
      </c>
      <c r="D16" s="36"/>
      <c r="E16" s="35">
        <f t="shared" si="1"/>
        <v>100</v>
      </c>
      <c r="F16" s="33">
        <v>100</v>
      </c>
      <c r="G16" s="45"/>
      <c r="H16" s="35">
        <f t="shared" si="2"/>
        <v>200</v>
      </c>
      <c r="I16" s="33">
        <v>200</v>
      </c>
      <c r="J16" s="33"/>
      <c r="K16" s="35">
        <f t="shared" si="3"/>
        <v>300</v>
      </c>
      <c r="L16" s="33">
        <v>300</v>
      </c>
      <c r="M16" s="32"/>
    </row>
    <row r="17" spans="1:13" ht="45" customHeight="1">
      <c r="A17" s="10" t="s">
        <v>33</v>
      </c>
      <c r="B17" s="35">
        <f t="shared" si="0"/>
        <v>6860000</v>
      </c>
      <c r="C17" s="9">
        <v>6860000</v>
      </c>
      <c r="D17" s="36"/>
      <c r="E17" s="35">
        <f t="shared" si="1"/>
        <v>6470000</v>
      </c>
      <c r="F17" s="33">
        <v>6470000</v>
      </c>
      <c r="G17" s="45"/>
      <c r="H17" s="35">
        <f t="shared" si="2"/>
        <v>0</v>
      </c>
      <c r="I17" s="33">
        <v>0</v>
      </c>
      <c r="J17" s="33"/>
      <c r="K17" s="35">
        <f t="shared" si="3"/>
        <v>0</v>
      </c>
      <c r="L17" s="33">
        <v>0</v>
      </c>
      <c r="M17" s="32"/>
    </row>
    <row r="18" spans="1:13" ht="45" customHeight="1">
      <c r="A18" s="10" t="s">
        <v>34</v>
      </c>
      <c r="B18" s="35">
        <f t="shared" si="0"/>
        <v>31940000</v>
      </c>
      <c r="C18" s="9">
        <v>31940000</v>
      </c>
      <c r="D18" s="36"/>
      <c r="E18" s="35">
        <f t="shared" si="1"/>
        <v>26730000</v>
      </c>
      <c r="F18" s="33">
        <v>26730000</v>
      </c>
      <c r="G18" s="45"/>
      <c r="H18" s="35">
        <f t="shared" si="2"/>
        <v>0</v>
      </c>
      <c r="I18" s="33">
        <v>0</v>
      </c>
      <c r="J18" s="33"/>
      <c r="K18" s="35">
        <f t="shared" si="3"/>
        <v>0</v>
      </c>
      <c r="L18" s="33">
        <v>0</v>
      </c>
      <c r="M18" s="32"/>
    </row>
    <row r="19" spans="1:13" ht="45" customHeight="1">
      <c r="A19" s="10" t="s">
        <v>35</v>
      </c>
      <c r="B19" s="35">
        <f t="shared" si="0"/>
        <v>36340000</v>
      </c>
      <c r="C19" s="9">
        <v>36340000</v>
      </c>
      <c r="D19" s="36"/>
      <c r="E19" s="35">
        <f t="shared" si="1"/>
        <v>39420000</v>
      </c>
      <c r="F19" s="33">
        <v>39420000</v>
      </c>
      <c r="G19" s="45"/>
      <c r="H19" s="35">
        <f t="shared" si="2"/>
        <v>43530000</v>
      </c>
      <c r="I19" s="33">
        <v>43530000</v>
      </c>
      <c r="J19" s="33"/>
      <c r="K19" s="35">
        <f t="shared" si="3"/>
        <v>45750000</v>
      </c>
      <c r="L19" s="33">
        <v>45750000</v>
      </c>
      <c r="M19" s="32"/>
    </row>
    <row r="20" spans="1:13" ht="30" customHeight="1">
      <c r="A20" s="25" t="s">
        <v>36</v>
      </c>
      <c r="B20" s="35">
        <f t="shared" si="0"/>
        <v>15650000</v>
      </c>
      <c r="C20" s="9">
        <v>15650000</v>
      </c>
      <c r="D20" s="36"/>
      <c r="E20" s="35">
        <f t="shared" si="1"/>
        <v>19165000</v>
      </c>
      <c r="F20" s="33">
        <v>19165000</v>
      </c>
      <c r="G20" s="45"/>
      <c r="H20" s="35">
        <f t="shared" si="2"/>
        <v>21430000</v>
      </c>
      <c r="I20" s="33">
        <v>21430000</v>
      </c>
      <c r="J20" s="33"/>
      <c r="K20" s="35">
        <f t="shared" si="3"/>
        <v>23300000</v>
      </c>
      <c r="L20" s="33">
        <v>23300000</v>
      </c>
      <c r="M20" s="32"/>
    </row>
    <row r="21" spans="1:13" ht="31.5" customHeight="1">
      <c r="A21" s="25" t="s">
        <v>37</v>
      </c>
      <c r="B21" s="35">
        <f t="shared" si="0"/>
        <v>559500000</v>
      </c>
      <c r="C21" s="9">
        <v>559500000</v>
      </c>
      <c r="D21" s="36"/>
      <c r="E21" s="35">
        <f t="shared" si="1"/>
        <v>597112000</v>
      </c>
      <c r="F21" s="33">
        <v>597112000</v>
      </c>
      <c r="G21" s="45"/>
      <c r="H21" s="35">
        <f t="shared" si="2"/>
        <v>612112000</v>
      </c>
      <c r="I21" s="33">
        <v>612112000</v>
      </c>
      <c r="J21" s="33"/>
      <c r="K21" s="35">
        <f t="shared" si="3"/>
        <v>619112000</v>
      </c>
      <c r="L21" s="33">
        <v>619112000</v>
      </c>
      <c r="M21" s="32"/>
    </row>
    <row r="22" spans="1:13" ht="27.75" customHeight="1">
      <c r="A22" s="25" t="s">
        <v>38</v>
      </c>
      <c r="B22" s="35">
        <f t="shared" si="0"/>
        <v>650000</v>
      </c>
      <c r="C22" s="9">
        <v>650000</v>
      </c>
      <c r="D22" s="36"/>
      <c r="E22" s="35">
        <f t="shared" si="1"/>
        <v>850000</v>
      </c>
      <c r="F22" s="33">
        <v>850000</v>
      </c>
      <c r="G22" s="45"/>
      <c r="H22" s="35">
        <f t="shared" si="2"/>
        <v>900000</v>
      </c>
      <c r="I22" s="33">
        <v>900000</v>
      </c>
      <c r="J22" s="33"/>
      <c r="K22" s="35">
        <f t="shared" si="3"/>
        <v>950000</v>
      </c>
      <c r="L22" s="33">
        <v>950000</v>
      </c>
      <c r="M22" s="32"/>
    </row>
    <row r="23" spans="1:13" ht="24.75" customHeight="1">
      <c r="A23" s="25" t="s">
        <v>39</v>
      </c>
      <c r="B23" s="35">
        <f t="shared" si="0"/>
        <v>140000</v>
      </c>
      <c r="C23" s="9">
        <v>140000</v>
      </c>
      <c r="D23" s="36"/>
      <c r="E23" s="35">
        <f t="shared" si="1"/>
        <v>175000</v>
      </c>
      <c r="F23" s="33">
        <v>175000</v>
      </c>
      <c r="G23" s="45"/>
      <c r="H23" s="35">
        <f t="shared" si="2"/>
        <v>185000</v>
      </c>
      <c r="I23" s="33">
        <v>185000</v>
      </c>
      <c r="J23" s="33"/>
      <c r="K23" s="35">
        <f t="shared" si="3"/>
        <v>195000</v>
      </c>
      <c r="L23" s="33">
        <v>195000</v>
      </c>
      <c r="M23" s="32"/>
    </row>
    <row r="24" spans="1:13" ht="27" customHeight="1">
      <c r="A24" s="25" t="s">
        <v>40</v>
      </c>
      <c r="B24" s="35">
        <f t="shared" si="0"/>
        <v>110380000</v>
      </c>
      <c r="C24" s="9">
        <v>110380000</v>
      </c>
      <c r="D24" s="36"/>
      <c r="E24" s="35">
        <f t="shared" si="1"/>
        <v>128150000</v>
      </c>
      <c r="F24" s="33">
        <v>128150000</v>
      </c>
      <c r="G24" s="45"/>
      <c r="H24" s="35">
        <f t="shared" si="2"/>
        <v>146160000</v>
      </c>
      <c r="I24" s="33">
        <v>146160000</v>
      </c>
      <c r="J24" s="33"/>
      <c r="K24" s="35">
        <f t="shared" si="3"/>
        <v>166140000</v>
      </c>
      <c r="L24" s="33">
        <v>166140000</v>
      </c>
      <c r="M24" s="32"/>
    </row>
    <row r="25" spans="1:13" ht="30" customHeight="1">
      <c r="A25" s="21" t="s">
        <v>41</v>
      </c>
      <c r="B25" s="35">
        <f t="shared" si="0"/>
        <v>7150000</v>
      </c>
      <c r="C25" s="32"/>
      <c r="D25" s="33">
        <v>7150000</v>
      </c>
      <c r="E25" s="35">
        <f t="shared" si="1"/>
        <v>9150000</v>
      </c>
      <c r="F25" s="33"/>
      <c r="G25" s="33">
        <v>9150000</v>
      </c>
      <c r="H25" s="35">
        <f t="shared" si="2"/>
        <v>9150000</v>
      </c>
      <c r="I25" s="33"/>
      <c r="J25" s="33">
        <v>9150000</v>
      </c>
      <c r="K25" s="35">
        <f t="shared" si="3"/>
        <v>9150000</v>
      </c>
      <c r="L25" s="33"/>
      <c r="M25" s="33">
        <v>9150000</v>
      </c>
    </row>
    <row r="26" spans="1:13" ht="30" customHeight="1">
      <c r="A26" s="19" t="s">
        <v>79</v>
      </c>
      <c r="B26" s="17">
        <f t="shared" si="0"/>
        <v>84365639</v>
      </c>
      <c r="C26" s="34">
        <f>C28+C29+C30+C31+C32+C33+C34+C35+C36+C37+C38+C39+C40+C41</f>
        <v>24230075</v>
      </c>
      <c r="D26" s="34">
        <f>D27+D28+D29+D30+D31+D32+D33+D34+D35+D36+D37+D38+D39+D40+D41+D42+D43+D44</f>
        <v>60135564</v>
      </c>
      <c r="E26" s="17">
        <f t="shared" si="1"/>
        <v>70449383</v>
      </c>
      <c r="F26" s="34">
        <f>F28+F29+F30+F31+F32+F33+F34+F35+F36+F37+F38+F39+F40+F41</f>
        <v>21759000</v>
      </c>
      <c r="G26" s="34">
        <f>G42+G43+G44</f>
        <v>48690383</v>
      </c>
      <c r="H26" s="17">
        <f t="shared" si="2"/>
        <v>73488500</v>
      </c>
      <c r="I26" s="34">
        <f>I28+I29+I30+I31+I32+I33+I34+I35+I36+I37+I38+I39+I40+I41</f>
        <v>22842000</v>
      </c>
      <c r="J26" s="34">
        <f>J42+J43+J44</f>
        <v>50646500</v>
      </c>
      <c r="K26" s="17">
        <f t="shared" si="3"/>
        <v>77147000</v>
      </c>
      <c r="L26" s="34">
        <f>L28+L29+L30+L31+L32+L33+L34+L35+L36+L37+L38+L39+L40+L41</f>
        <v>23911000</v>
      </c>
      <c r="M26" s="34">
        <f>M42+M43+M44</f>
        <v>53236000</v>
      </c>
    </row>
    <row r="27" spans="1:13" ht="21" customHeight="1">
      <c r="A27" s="21" t="s">
        <v>65</v>
      </c>
      <c r="B27" s="35"/>
      <c r="C27" s="32"/>
      <c r="D27" s="36"/>
      <c r="E27" s="44"/>
      <c r="F27" s="45"/>
      <c r="G27" s="45"/>
      <c r="H27" s="44"/>
      <c r="I27" s="45"/>
      <c r="J27" s="45"/>
      <c r="K27" s="44"/>
      <c r="L27" s="45"/>
      <c r="M27" s="36"/>
    </row>
    <row r="28" spans="1:13" ht="47.25" customHeight="1">
      <c r="A28" s="12" t="s">
        <v>42</v>
      </c>
      <c r="B28" s="35">
        <f t="shared" si="0"/>
        <v>500000</v>
      </c>
      <c r="C28" s="9">
        <v>500000</v>
      </c>
      <c r="D28" s="36"/>
      <c r="E28" s="35">
        <f t="shared" si="1"/>
        <v>280000</v>
      </c>
      <c r="F28" s="33">
        <v>280000</v>
      </c>
      <c r="G28" s="33"/>
      <c r="H28" s="35">
        <f t="shared" si="2"/>
        <v>300000</v>
      </c>
      <c r="I28" s="33">
        <v>300000</v>
      </c>
      <c r="J28" s="33"/>
      <c r="K28" s="35">
        <f t="shared" si="3"/>
        <v>320000</v>
      </c>
      <c r="L28" s="33">
        <v>320000</v>
      </c>
      <c r="M28" s="32"/>
    </row>
    <row r="29" spans="1:13" ht="30" customHeight="1">
      <c r="A29" s="13" t="s">
        <v>44</v>
      </c>
      <c r="B29" s="35">
        <f t="shared" si="0"/>
        <v>343300</v>
      </c>
      <c r="C29" s="9">
        <v>343300</v>
      </c>
      <c r="D29" s="36"/>
      <c r="E29" s="35">
        <f t="shared" si="1"/>
        <v>4450000</v>
      </c>
      <c r="F29" s="33">
        <v>4450000</v>
      </c>
      <c r="G29" s="33"/>
      <c r="H29" s="35">
        <f t="shared" si="2"/>
        <v>4500000</v>
      </c>
      <c r="I29" s="33">
        <v>4500000</v>
      </c>
      <c r="J29" s="33"/>
      <c r="K29" s="35">
        <f t="shared" si="3"/>
        <v>4500000</v>
      </c>
      <c r="L29" s="33">
        <v>4500000</v>
      </c>
      <c r="M29" s="32"/>
    </row>
    <row r="30" spans="1:13" ht="58.5" customHeight="1">
      <c r="A30" s="13" t="s">
        <v>45</v>
      </c>
      <c r="B30" s="35">
        <f t="shared" si="0"/>
        <v>455000</v>
      </c>
      <c r="C30" s="9">
        <v>455000</v>
      </c>
      <c r="D30" s="36"/>
      <c r="E30" s="35">
        <f t="shared" si="1"/>
        <v>530000</v>
      </c>
      <c r="F30" s="33">
        <v>530000</v>
      </c>
      <c r="G30" s="33"/>
      <c r="H30" s="35">
        <f t="shared" si="2"/>
        <v>610000</v>
      </c>
      <c r="I30" s="33">
        <v>610000</v>
      </c>
      <c r="J30" s="33"/>
      <c r="K30" s="35">
        <f t="shared" si="3"/>
        <v>700000</v>
      </c>
      <c r="L30" s="33">
        <v>700000</v>
      </c>
      <c r="M30" s="32"/>
    </row>
    <row r="31" spans="1:13" ht="30" customHeight="1">
      <c r="A31" s="13" t="s">
        <v>46</v>
      </c>
      <c r="B31" s="35">
        <f t="shared" si="0"/>
        <v>10100</v>
      </c>
      <c r="C31" s="9">
        <v>10100</v>
      </c>
      <c r="D31" s="36"/>
      <c r="E31" s="35">
        <f t="shared" si="1"/>
        <v>0</v>
      </c>
      <c r="F31" s="33">
        <v>0</v>
      </c>
      <c r="G31" s="33"/>
      <c r="H31" s="35">
        <f t="shared" si="2"/>
        <v>0</v>
      </c>
      <c r="I31" s="33">
        <v>0</v>
      </c>
      <c r="J31" s="33"/>
      <c r="K31" s="35">
        <f t="shared" si="3"/>
        <v>0</v>
      </c>
      <c r="L31" s="33">
        <v>0</v>
      </c>
      <c r="M31" s="32"/>
    </row>
    <row r="32" spans="1:13" ht="71.25" customHeight="1">
      <c r="A32" s="10" t="s">
        <v>47</v>
      </c>
      <c r="B32" s="35">
        <f t="shared" si="0"/>
        <v>105000</v>
      </c>
      <c r="C32" s="9">
        <v>105000</v>
      </c>
      <c r="D32" s="36"/>
      <c r="E32" s="35">
        <f t="shared" si="1"/>
        <v>130000</v>
      </c>
      <c r="F32" s="33">
        <v>130000</v>
      </c>
      <c r="G32" s="33"/>
      <c r="H32" s="35">
        <f t="shared" si="2"/>
        <v>140000</v>
      </c>
      <c r="I32" s="33">
        <v>140000</v>
      </c>
      <c r="J32" s="33"/>
      <c r="K32" s="35">
        <f t="shared" si="3"/>
        <v>150000</v>
      </c>
      <c r="L32" s="33">
        <v>150000</v>
      </c>
      <c r="M32" s="32"/>
    </row>
    <row r="33" spans="1:13" ht="60.75" customHeight="1">
      <c r="A33" s="10" t="s">
        <v>48</v>
      </c>
      <c r="B33" s="35">
        <f t="shared" si="0"/>
        <v>470000</v>
      </c>
      <c r="C33" s="9">
        <v>470000</v>
      </c>
      <c r="D33" s="36"/>
      <c r="E33" s="35">
        <f t="shared" si="1"/>
        <v>514000</v>
      </c>
      <c r="F33" s="33">
        <v>514000</v>
      </c>
      <c r="G33" s="33"/>
      <c r="H33" s="35">
        <f t="shared" si="2"/>
        <v>555000</v>
      </c>
      <c r="I33" s="33">
        <v>555000</v>
      </c>
      <c r="J33" s="33"/>
      <c r="K33" s="35">
        <f t="shared" si="3"/>
        <v>598000</v>
      </c>
      <c r="L33" s="33">
        <v>598000</v>
      </c>
      <c r="M33" s="32"/>
    </row>
    <row r="34" spans="1:13" ht="30" customHeight="1">
      <c r="A34" s="14" t="s">
        <v>49</v>
      </c>
      <c r="B34" s="35">
        <f t="shared" si="0"/>
        <v>8000000</v>
      </c>
      <c r="C34" s="9">
        <v>8000000</v>
      </c>
      <c r="D34" s="36"/>
      <c r="E34" s="35">
        <f t="shared" si="1"/>
        <v>6840000</v>
      </c>
      <c r="F34" s="33">
        <v>6840000</v>
      </c>
      <c r="G34" s="33"/>
      <c r="H34" s="35">
        <f t="shared" si="2"/>
        <v>7390000</v>
      </c>
      <c r="I34" s="33">
        <v>7390000</v>
      </c>
      <c r="J34" s="33"/>
      <c r="K34" s="35">
        <f t="shared" si="3"/>
        <v>7960000</v>
      </c>
      <c r="L34" s="33">
        <v>7960000</v>
      </c>
      <c r="M34" s="32"/>
    </row>
    <row r="35" spans="1:13" ht="44.25" customHeight="1">
      <c r="A35" s="10" t="s">
        <v>50</v>
      </c>
      <c r="B35" s="35">
        <f t="shared" si="0"/>
        <v>1035000</v>
      </c>
      <c r="C35" s="9">
        <v>1035000</v>
      </c>
      <c r="D35" s="36"/>
      <c r="E35" s="35">
        <f t="shared" si="1"/>
        <v>805000</v>
      </c>
      <c r="F35" s="33">
        <v>805000</v>
      </c>
      <c r="G35" s="33"/>
      <c r="H35" s="35">
        <f t="shared" si="2"/>
        <v>872000</v>
      </c>
      <c r="I35" s="33">
        <v>872000</v>
      </c>
      <c r="J35" s="33"/>
      <c r="K35" s="35">
        <f t="shared" si="3"/>
        <v>940000</v>
      </c>
      <c r="L35" s="33">
        <v>940000</v>
      </c>
      <c r="M35" s="32"/>
    </row>
    <row r="36" spans="1:13" ht="105" customHeight="1">
      <c r="A36" s="26" t="s">
        <v>51</v>
      </c>
      <c r="B36" s="35">
        <f t="shared" si="0"/>
        <v>50000</v>
      </c>
      <c r="C36" s="9">
        <v>50000</v>
      </c>
      <c r="D36" s="36"/>
      <c r="E36" s="35">
        <f t="shared" si="1"/>
        <v>55000</v>
      </c>
      <c r="F36" s="33">
        <v>55000</v>
      </c>
      <c r="G36" s="33"/>
      <c r="H36" s="35">
        <f t="shared" si="2"/>
        <v>60000</v>
      </c>
      <c r="I36" s="33">
        <v>60000</v>
      </c>
      <c r="J36" s="33"/>
      <c r="K36" s="35">
        <f t="shared" si="3"/>
        <v>63000</v>
      </c>
      <c r="L36" s="33">
        <v>63000</v>
      </c>
      <c r="M36" s="32"/>
    </row>
    <row r="37" spans="1:13" ht="51.75" customHeight="1">
      <c r="A37" s="11" t="s">
        <v>52</v>
      </c>
      <c r="B37" s="35">
        <f t="shared" si="0"/>
        <v>3115000</v>
      </c>
      <c r="C37" s="9">
        <v>3115000</v>
      </c>
      <c r="D37" s="36"/>
      <c r="E37" s="35">
        <f t="shared" si="1"/>
        <v>3200000</v>
      </c>
      <c r="F37" s="33">
        <v>3200000</v>
      </c>
      <c r="G37" s="33"/>
      <c r="H37" s="35">
        <f t="shared" si="2"/>
        <v>3200000</v>
      </c>
      <c r="I37" s="33">
        <v>3200000</v>
      </c>
      <c r="J37" s="33"/>
      <c r="K37" s="35">
        <f t="shared" si="3"/>
        <v>3200000</v>
      </c>
      <c r="L37" s="33">
        <v>3200000</v>
      </c>
      <c r="M37" s="32"/>
    </row>
    <row r="38" spans="1:13" ht="30" customHeight="1">
      <c r="A38" s="26" t="s">
        <v>53</v>
      </c>
      <c r="B38" s="35">
        <f t="shared" si="0"/>
        <v>1248375</v>
      </c>
      <c r="C38" s="9">
        <v>1248375</v>
      </c>
      <c r="D38" s="36"/>
      <c r="E38" s="35">
        <f t="shared" si="1"/>
        <v>1455000</v>
      </c>
      <c r="F38" s="33">
        <v>1455000</v>
      </c>
      <c r="G38" s="33"/>
      <c r="H38" s="35">
        <f t="shared" si="2"/>
        <v>1565000</v>
      </c>
      <c r="I38" s="33">
        <v>1565000</v>
      </c>
      <c r="J38" s="33"/>
      <c r="K38" s="35">
        <f t="shared" si="3"/>
        <v>1680000</v>
      </c>
      <c r="L38" s="33">
        <v>1680000</v>
      </c>
      <c r="M38" s="32"/>
    </row>
    <row r="39" spans="1:13" ht="53.25" customHeight="1">
      <c r="A39" s="14" t="s">
        <v>54</v>
      </c>
      <c r="B39" s="35">
        <f t="shared" si="0"/>
        <v>4500</v>
      </c>
      <c r="C39" s="9">
        <v>4500</v>
      </c>
      <c r="D39" s="36"/>
      <c r="E39" s="35">
        <f t="shared" si="1"/>
        <v>0</v>
      </c>
      <c r="F39" s="33">
        <v>0</v>
      </c>
      <c r="G39" s="33"/>
      <c r="H39" s="35">
        <f t="shared" si="2"/>
        <v>0</v>
      </c>
      <c r="I39" s="33">
        <v>0</v>
      </c>
      <c r="J39" s="33"/>
      <c r="K39" s="35">
        <f t="shared" si="3"/>
        <v>0</v>
      </c>
      <c r="L39" s="33">
        <v>0</v>
      </c>
      <c r="M39" s="32"/>
    </row>
    <row r="40" spans="1:13" ht="30" customHeight="1">
      <c r="A40" s="10" t="s">
        <v>43</v>
      </c>
      <c r="B40" s="35">
        <f t="shared" si="0"/>
        <v>4135000</v>
      </c>
      <c r="C40" s="9">
        <f>75000+4060000</f>
        <v>4135000</v>
      </c>
      <c r="D40" s="36"/>
      <c r="E40" s="35">
        <f t="shared" si="1"/>
        <v>3200000</v>
      </c>
      <c r="F40" s="33">
        <v>3200000</v>
      </c>
      <c r="G40" s="33"/>
      <c r="H40" s="35">
        <f t="shared" si="2"/>
        <v>3350000</v>
      </c>
      <c r="I40" s="33">
        <v>3350000</v>
      </c>
      <c r="J40" s="33"/>
      <c r="K40" s="35">
        <f t="shared" si="3"/>
        <v>3500000</v>
      </c>
      <c r="L40" s="33">
        <v>3500000</v>
      </c>
      <c r="M40" s="32"/>
    </row>
    <row r="41" spans="1:13" ht="162" customHeight="1">
      <c r="A41" s="7" t="s">
        <v>56</v>
      </c>
      <c r="B41" s="35">
        <f t="shared" si="0"/>
        <v>4758800</v>
      </c>
      <c r="C41" s="9">
        <v>4758800</v>
      </c>
      <c r="D41" s="36"/>
      <c r="E41" s="35">
        <f t="shared" si="1"/>
        <v>300000</v>
      </c>
      <c r="F41" s="33">
        <v>300000</v>
      </c>
      <c r="G41" s="33"/>
      <c r="H41" s="35">
        <f t="shared" si="2"/>
        <v>300000</v>
      </c>
      <c r="I41" s="33">
        <v>300000</v>
      </c>
      <c r="J41" s="33"/>
      <c r="K41" s="35">
        <f t="shared" si="3"/>
        <v>300000</v>
      </c>
      <c r="L41" s="33">
        <v>300000</v>
      </c>
      <c r="M41" s="32"/>
    </row>
    <row r="42" spans="1:13" ht="56.25" customHeight="1">
      <c r="A42" s="10" t="s">
        <v>55</v>
      </c>
      <c r="B42" s="35">
        <f t="shared" si="0"/>
        <v>150000</v>
      </c>
      <c r="C42" s="32"/>
      <c r="D42" s="9">
        <v>150000</v>
      </c>
      <c r="E42" s="35">
        <f t="shared" si="1"/>
        <v>50000</v>
      </c>
      <c r="F42" s="33"/>
      <c r="G42" s="33">
        <v>50000</v>
      </c>
      <c r="H42" s="35">
        <f t="shared" si="2"/>
        <v>60000</v>
      </c>
      <c r="I42" s="33"/>
      <c r="J42" s="33">
        <v>60000</v>
      </c>
      <c r="K42" s="35">
        <f t="shared" si="3"/>
        <v>70000</v>
      </c>
      <c r="L42" s="33"/>
      <c r="M42" s="33">
        <v>70000</v>
      </c>
    </row>
    <row r="43" spans="1:13" ht="51.75" customHeight="1">
      <c r="A43" s="10" t="s">
        <v>57</v>
      </c>
      <c r="B43" s="35">
        <f t="shared" si="0"/>
        <v>3165880</v>
      </c>
      <c r="C43" s="32"/>
      <c r="D43" s="9">
        <v>3165880</v>
      </c>
      <c r="E43" s="35">
        <f t="shared" si="1"/>
        <v>600000</v>
      </c>
      <c r="F43" s="33"/>
      <c r="G43" s="33">
        <v>600000</v>
      </c>
      <c r="H43" s="35">
        <f t="shared" si="2"/>
        <v>0</v>
      </c>
      <c r="I43" s="33"/>
      <c r="J43" s="33">
        <v>0</v>
      </c>
      <c r="K43" s="35">
        <f t="shared" si="3"/>
        <v>0</v>
      </c>
      <c r="L43" s="33"/>
      <c r="M43" s="32">
        <v>0</v>
      </c>
    </row>
    <row r="44" spans="1:13" ht="30" customHeight="1">
      <c r="A44" s="14" t="s">
        <v>58</v>
      </c>
      <c r="B44" s="35">
        <f t="shared" si="0"/>
        <v>56819684</v>
      </c>
      <c r="C44" s="32"/>
      <c r="D44" s="9">
        <v>56819684</v>
      </c>
      <c r="E44" s="35">
        <f t="shared" si="1"/>
        <v>48040383</v>
      </c>
      <c r="F44" s="33"/>
      <c r="G44" s="33">
        <v>48040383</v>
      </c>
      <c r="H44" s="35">
        <f t="shared" si="2"/>
        <v>50586500</v>
      </c>
      <c r="I44" s="33"/>
      <c r="J44" s="33">
        <v>50586500</v>
      </c>
      <c r="K44" s="35">
        <f t="shared" si="3"/>
        <v>53166000</v>
      </c>
      <c r="L44" s="33"/>
      <c r="M44" s="33">
        <v>53166000</v>
      </c>
    </row>
    <row r="45" spans="1:13" ht="30" customHeight="1">
      <c r="A45" s="19" t="s">
        <v>80</v>
      </c>
      <c r="B45" s="17">
        <f t="shared" si="0"/>
        <v>43084870</v>
      </c>
      <c r="C45" s="34">
        <f>C47+C48</f>
        <v>26000</v>
      </c>
      <c r="D45" s="34">
        <f>D49+D50+D51</f>
        <v>43058870</v>
      </c>
      <c r="E45" s="17">
        <f t="shared" si="1"/>
        <v>5571400</v>
      </c>
      <c r="F45" s="34">
        <f>F47+F48</f>
        <v>10900</v>
      </c>
      <c r="G45" s="34">
        <f>G49+G50+G51</f>
        <v>5560500</v>
      </c>
      <c r="H45" s="17">
        <f>I45+J45</f>
        <v>5573300</v>
      </c>
      <c r="I45" s="34">
        <f>I47+I48</f>
        <v>12800</v>
      </c>
      <c r="J45" s="34">
        <f>J49+J50+J51</f>
        <v>5560500</v>
      </c>
      <c r="K45" s="17">
        <f t="shared" si="3"/>
        <v>5574200</v>
      </c>
      <c r="L45" s="34">
        <f>L47+L48</f>
        <v>13700</v>
      </c>
      <c r="M45" s="34">
        <f>M49+M50+M51</f>
        <v>5560500</v>
      </c>
    </row>
    <row r="46" spans="1:13" ht="21" customHeight="1">
      <c r="A46" s="25" t="s">
        <v>61</v>
      </c>
      <c r="B46" s="35"/>
      <c r="C46" s="32"/>
      <c r="D46" s="36"/>
      <c r="E46" s="44"/>
      <c r="F46" s="45"/>
      <c r="G46" s="45"/>
      <c r="H46" s="44"/>
      <c r="I46" s="45"/>
      <c r="J46" s="45"/>
      <c r="K46" s="44"/>
      <c r="L46" s="45"/>
      <c r="M46" s="36"/>
    </row>
    <row r="47" spans="1:13" ht="78">
      <c r="A47" s="7" t="s">
        <v>69</v>
      </c>
      <c r="B47" s="35">
        <f t="shared" si="0"/>
        <v>15000</v>
      </c>
      <c r="C47" s="9">
        <v>15000</v>
      </c>
      <c r="D47" s="36"/>
      <c r="E47" s="35">
        <f t="shared" si="1"/>
        <v>7000</v>
      </c>
      <c r="F47" s="33">
        <v>7000</v>
      </c>
      <c r="G47" s="33"/>
      <c r="H47" s="35">
        <f>I47+J47</f>
        <v>8500</v>
      </c>
      <c r="I47" s="33">
        <v>8500</v>
      </c>
      <c r="J47" s="33"/>
      <c r="K47" s="35">
        <f t="shared" si="3"/>
        <v>9000</v>
      </c>
      <c r="L47" s="33">
        <v>9000</v>
      </c>
      <c r="M47" s="36"/>
    </row>
    <row r="48" spans="1:13" ht="53.25" customHeight="1">
      <c r="A48" s="27" t="s">
        <v>70</v>
      </c>
      <c r="B48" s="35">
        <f t="shared" si="0"/>
        <v>11000</v>
      </c>
      <c r="C48" s="9">
        <v>11000</v>
      </c>
      <c r="D48" s="36"/>
      <c r="E48" s="35">
        <f t="shared" si="1"/>
        <v>3900</v>
      </c>
      <c r="F48" s="33">
        <v>3900</v>
      </c>
      <c r="G48" s="33"/>
      <c r="H48" s="35">
        <f t="shared" si="2"/>
        <v>4300</v>
      </c>
      <c r="I48" s="33">
        <v>4300</v>
      </c>
      <c r="J48" s="33"/>
      <c r="K48" s="35">
        <f t="shared" si="3"/>
        <v>4700</v>
      </c>
      <c r="L48" s="33">
        <v>4700</v>
      </c>
      <c r="M48" s="36"/>
    </row>
    <row r="49" spans="1:13" ht="52.5" customHeight="1">
      <c r="A49" s="10" t="s">
        <v>59</v>
      </c>
      <c r="B49" s="35">
        <f t="shared" si="0"/>
        <v>879180</v>
      </c>
      <c r="C49" s="32"/>
      <c r="D49" s="9">
        <v>879180</v>
      </c>
      <c r="E49" s="35">
        <f t="shared" si="1"/>
        <v>1200500</v>
      </c>
      <c r="F49" s="33"/>
      <c r="G49" s="33">
        <v>1200500</v>
      </c>
      <c r="H49" s="35">
        <f t="shared" si="2"/>
        <v>1200500</v>
      </c>
      <c r="I49" s="33"/>
      <c r="J49" s="33">
        <v>1200500</v>
      </c>
      <c r="K49" s="35">
        <f t="shared" si="3"/>
        <v>1200500</v>
      </c>
      <c r="L49" s="33"/>
      <c r="M49" s="33">
        <v>1200500</v>
      </c>
    </row>
    <row r="50" spans="1:13" ht="78">
      <c r="A50" s="11" t="s">
        <v>60</v>
      </c>
      <c r="B50" s="35">
        <f t="shared" si="0"/>
        <v>2179690</v>
      </c>
      <c r="C50" s="36"/>
      <c r="D50" s="9">
        <v>2179690</v>
      </c>
      <c r="E50" s="35">
        <f t="shared" si="1"/>
        <v>4360000</v>
      </c>
      <c r="F50" s="33"/>
      <c r="G50" s="33">
        <v>4360000</v>
      </c>
      <c r="H50" s="35">
        <f t="shared" si="2"/>
        <v>4360000</v>
      </c>
      <c r="I50" s="33"/>
      <c r="J50" s="33">
        <v>4360000</v>
      </c>
      <c r="K50" s="35">
        <f t="shared" si="3"/>
        <v>4360000</v>
      </c>
      <c r="L50" s="33"/>
      <c r="M50" s="33">
        <v>4360000</v>
      </c>
    </row>
    <row r="51" spans="1:13" ht="72" customHeight="1">
      <c r="A51" s="28" t="s">
        <v>68</v>
      </c>
      <c r="B51" s="35">
        <f t="shared" si="0"/>
        <v>40000000</v>
      </c>
      <c r="C51" s="36"/>
      <c r="D51" s="9">
        <v>40000000</v>
      </c>
      <c r="E51" s="35">
        <f t="shared" si="1"/>
        <v>0</v>
      </c>
      <c r="F51" s="33"/>
      <c r="G51" s="33">
        <v>0</v>
      </c>
      <c r="H51" s="35">
        <f t="shared" si="2"/>
        <v>0</v>
      </c>
      <c r="I51" s="33"/>
      <c r="J51" s="33">
        <v>0</v>
      </c>
      <c r="K51" s="35">
        <f t="shared" si="3"/>
        <v>0</v>
      </c>
      <c r="L51" s="33"/>
      <c r="M51" s="32">
        <v>0</v>
      </c>
    </row>
    <row r="52" spans="1:13" ht="33" customHeight="1">
      <c r="A52" s="57" t="s">
        <v>84</v>
      </c>
      <c r="B52" s="17">
        <f>B12+B26+B45</f>
        <v>1688625949</v>
      </c>
      <c r="C52" s="17">
        <f aca="true" t="shared" si="4" ref="C52:M52">C12+C26+C45</f>
        <v>1578281515</v>
      </c>
      <c r="D52" s="17">
        <f t="shared" si="4"/>
        <v>110344434</v>
      </c>
      <c r="E52" s="17">
        <f>E12+E26+E45</f>
        <v>1763742883</v>
      </c>
      <c r="F52" s="17">
        <f t="shared" si="4"/>
        <v>1700342000</v>
      </c>
      <c r="G52" s="17">
        <f t="shared" si="4"/>
        <v>63400883</v>
      </c>
      <c r="H52" s="17">
        <f t="shared" si="4"/>
        <v>1835619000</v>
      </c>
      <c r="I52" s="17">
        <f t="shared" si="4"/>
        <v>1770262000</v>
      </c>
      <c r="J52" s="17">
        <f t="shared" si="4"/>
        <v>65357000</v>
      </c>
      <c r="K52" s="17">
        <f t="shared" si="4"/>
        <v>1936318500</v>
      </c>
      <c r="L52" s="17">
        <f t="shared" si="4"/>
        <v>1868372000</v>
      </c>
      <c r="M52" s="17">
        <f t="shared" si="4"/>
        <v>67946500</v>
      </c>
    </row>
    <row r="53" spans="1:13" ht="25.5" customHeight="1">
      <c r="A53" s="19" t="s">
        <v>81</v>
      </c>
      <c r="B53" s="17">
        <f>C53+D53</f>
        <v>1187703611</v>
      </c>
      <c r="C53" s="17">
        <f>C55+C56+C57+C58+C59+C60+C61+C62+C63+C64+C65+C66+C67+C68+C69+C70+C71+C72+C73+C77</f>
        <v>1084889987</v>
      </c>
      <c r="D53" s="17">
        <f>D55+D73</f>
        <v>102813624</v>
      </c>
      <c r="E53" s="17">
        <f t="shared" si="1"/>
        <v>384856643</v>
      </c>
      <c r="F53" s="17">
        <f>F56+F57+F66+F68+F70+F73</f>
        <v>384856643</v>
      </c>
      <c r="G53" s="17"/>
      <c r="H53" s="17">
        <f t="shared" si="2"/>
        <v>354716153</v>
      </c>
      <c r="I53" s="17">
        <f>I56+I57+I66+I68+I70+I73</f>
        <v>354716153</v>
      </c>
      <c r="J53" s="17"/>
      <c r="K53" s="17">
        <f>L53+M53</f>
        <v>372806677.00000006</v>
      </c>
      <c r="L53" s="17">
        <f>L56+L57+L66+L68+L70+L73</f>
        <v>372806677.00000006</v>
      </c>
      <c r="M53" s="71"/>
    </row>
    <row r="54" spans="1:13" ht="15">
      <c r="A54" s="22" t="s">
        <v>65</v>
      </c>
      <c r="B54" s="35"/>
      <c r="C54" s="25"/>
      <c r="D54" s="25"/>
      <c r="E54" s="44"/>
      <c r="F54" s="46"/>
      <c r="G54" s="46"/>
      <c r="H54" s="54"/>
      <c r="I54" s="51"/>
      <c r="J54" s="51"/>
      <c r="K54" s="54"/>
      <c r="L54" s="49"/>
      <c r="M54" s="52"/>
    </row>
    <row r="55" spans="1:13" ht="46.5">
      <c r="A55" s="5" t="s">
        <v>11</v>
      </c>
      <c r="B55" s="35">
        <f>C55+D55</f>
        <v>4813624</v>
      </c>
      <c r="C55" s="25"/>
      <c r="D55" s="9">
        <v>4813624</v>
      </c>
      <c r="E55" s="35"/>
      <c r="F55" s="46"/>
      <c r="G55" s="46"/>
      <c r="H55" s="54"/>
      <c r="I55" s="51"/>
      <c r="J55" s="51"/>
      <c r="K55" s="54"/>
      <c r="L55" s="49"/>
      <c r="M55" s="52"/>
    </row>
    <row r="56" spans="1:13" ht="30.75">
      <c r="A56" s="5" t="s">
        <v>12</v>
      </c>
      <c r="B56" s="35">
        <f t="shared" si="0"/>
        <v>287960200</v>
      </c>
      <c r="C56" s="9">
        <v>287960200</v>
      </c>
      <c r="D56" s="9"/>
      <c r="E56" s="35">
        <f t="shared" si="1"/>
        <v>326877200</v>
      </c>
      <c r="F56" s="9">
        <v>326877200</v>
      </c>
      <c r="G56" s="9"/>
      <c r="H56" s="55">
        <f t="shared" si="2"/>
        <v>344201691.6</v>
      </c>
      <c r="I56" s="47">
        <v>344201691.6</v>
      </c>
      <c r="J56" s="47"/>
      <c r="K56" s="55">
        <f t="shared" si="3"/>
        <v>361755977.9</v>
      </c>
      <c r="L56" s="47">
        <v>361755977.9</v>
      </c>
      <c r="M56" s="52"/>
    </row>
    <row r="57" spans="1:13" ht="30.75">
      <c r="A57" s="5" t="s">
        <v>13</v>
      </c>
      <c r="B57" s="35">
        <f t="shared" si="0"/>
        <v>178063800</v>
      </c>
      <c r="C57" s="9">
        <v>178063800</v>
      </c>
      <c r="D57" s="9"/>
      <c r="E57" s="35">
        <f t="shared" si="1"/>
        <v>47994200</v>
      </c>
      <c r="F57" s="9">
        <v>47994200</v>
      </c>
      <c r="G57" s="9"/>
      <c r="H57" s="60">
        <f t="shared" si="2"/>
        <v>0</v>
      </c>
      <c r="I57" s="61"/>
      <c r="J57" s="61"/>
      <c r="K57" s="60">
        <f t="shared" si="3"/>
        <v>0</v>
      </c>
      <c r="L57" s="47"/>
      <c r="M57" s="52"/>
    </row>
    <row r="58" spans="1:13" ht="56.25" customHeight="1">
      <c r="A58" s="7" t="s">
        <v>14</v>
      </c>
      <c r="B58" s="35">
        <f t="shared" si="0"/>
        <v>200000</v>
      </c>
      <c r="C58" s="9">
        <v>200000</v>
      </c>
      <c r="D58" s="9"/>
      <c r="E58" s="35">
        <f t="shared" si="1"/>
        <v>0</v>
      </c>
      <c r="F58" s="9"/>
      <c r="G58" s="9"/>
      <c r="H58" s="60">
        <f t="shared" si="2"/>
        <v>0</v>
      </c>
      <c r="I58" s="61"/>
      <c r="J58" s="61"/>
      <c r="K58" s="60">
        <f t="shared" si="3"/>
        <v>0</v>
      </c>
      <c r="L58" s="47"/>
      <c r="M58" s="52"/>
    </row>
    <row r="59" spans="1:13" ht="83.25" customHeight="1">
      <c r="A59" s="7" t="s">
        <v>15</v>
      </c>
      <c r="B59" s="35">
        <f t="shared" si="0"/>
        <v>60000000</v>
      </c>
      <c r="C59" s="9">
        <v>60000000</v>
      </c>
      <c r="D59" s="9"/>
      <c r="E59" s="35">
        <f t="shared" si="1"/>
        <v>0</v>
      </c>
      <c r="F59" s="9"/>
      <c r="G59" s="9"/>
      <c r="H59" s="60">
        <f t="shared" si="2"/>
        <v>0</v>
      </c>
      <c r="I59" s="61"/>
      <c r="J59" s="61"/>
      <c r="K59" s="60">
        <f t="shared" si="3"/>
        <v>0</v>
      </c>
      <c r="L59" s="49"/>
      <c r="M59" s="52"/>
    </row>
    <row r="60" spans="1:13" ht="78">
      <c r="A60" s="5" t="s">
        <v>16</v>
      </c>
      <c r="B60" s="35">
        <f t="shared" si="0"/>
        <v>11500000</v>
      </c>
      <c r="C60" s="9">
        <v>11500000</v>
      </c>
      <c r="D60" s="9"/>
      <c r="E60" s="35">
        <f t="shared" si="1"/>
        <v>0</v>
      </c>
      <c r="F60" s="9"/>
      <c r="G60" s="9"/>
      <c r="H60" s="60">
        <f t="shared" si="2"/>
        <v>0</v>
      </c>
      <c r="I60" s="61"/>
      <c r="J60" s="61"/>
      <c r="K60" s="60">
        <f t="shared" si="3"/>
        <v>0</v>
      </c>
      <c r="L60" s="49"/>
      <c r="M60" s="52"/>
    </row>
    <row r="61" spans="1:13" ht="240.75" customHeight="1">
      <c r="A61" s="6" t="s">
        <v>17</v>
      </c>
      <c r="B61" s="35">
        <f t="shared" si="0"/>
        <v>118334200</v>
      </c>
      <c r="C61" s="9">
        <v>118334200</v>
      </c>
      <c r="D61" s="9"/>
      <c r="E61" s="35">
        <f t="shared" si="1"/>
        <v>0</v>
      </c>
      <c r="F61" s="9"/>
      <c r="G61" s="9"/>
      <c r="H61" s="35">
        <f t="shared" si="2"/>
        <v>0</v>
      </c>
      <c r="I61" s="9"/>
      <c r="J61" s="9"/>
      <c r="K61" s="35">
        <f t="shared" si="3"/>
        <v>0</v>
      </c>
      <c r="L61" s="59"/>
      <c r="M61" s="52"/>
    </row>
    <row r="62" spans="1:13" ht="78">
      <c r="A62" s="6" t="s">
        <v>18</v>
      </c>
      <c r="B62" s="35">
        <f>C62+D62</f>
        <v>323500</v>
      </c>
      <c r="C62" s="9">
        <v>323500</v>
      </c>
      <c r="D62" s="9"/>
      <c r="E62" s="35">
        <f t="shared" si="1"/>
        <v>0</v>
      </c>
      <c r="F62" s="9"/>
      <c r="G62" s="9"/>
      <c r="H62" s="35">
        <f t="shared" si="2"/>
        <v>0</v>
      </c>
      <c r="I62" s="9"/>
      <c r="J62" s="9"/>
      <c r="K62" s="35">
        <f t="shared" si="3"/>
        <v>0</v>
      </c>
      <c r="L62" s="59"/>
      <c r="M62" s="52"/>
    </row>
    <row r="63" spans="1:13" ht="202.5">
      <c r="A63" s="6" t="s">
        <v>19</v>
      </c>
      <c r="B63" s="35">
        <f t="shared" si="0"/>
        <v>277136000</v>
      </c>
      <c r="C63" s="9">
        <v>277136000</v>
      </c>
      <c r="D63" s="9"/>
      <c r="E63" s="35">
        <f t="shared" si="1"/>
        <v>0</v>
      </c>
      <c r="F63" s="9"/>
      <c r="G63" s="9"/>
      <c r="H63" s="35">
        <f t="shared" si="2"/>
        <v>0</v>
      </c>
      <c r="I63" s="9"/>
      <c r="J63" s="9"/>
      <c r="K63" s="35">
        <f t="shared" si="3"/>
        <v>0</v>
      </c>
      <c r="L63" s="49"/>
      <c r="M63" s="52"/>
    </row>
    <row r="64" spans="1:13" ht="197.25" customHeight="1">
      <c r="A64" s="7" t="s">
        <v>20</v>
      </c>
      <c r="B64" s="35">
        <f t="shared" si="0"/>
        <v>9576536</v>
      </c>
      <c r="C64" s="9">
        <v>9576536</v>
      </c>
      <c r="D64" s="9"/>
      <c r="E64" s="35">
        <f t="shared" si="1"/>
        <v>0</v>
      </c>
      <c r="F64" s="9"/>
      <c r="G64" s="9"/>
      <c r="H64" s="35">
        <f t="shared" si="2"/>
        <v>0</v>
      </c>
      <c r="I64" s="9"/>
      <c r="J64" s="9"/>
      <c r="K64" s="35">
        <f t="shared" si="3"/>
        <v>0</v>
      </c>
      <c r="L64" s="49"/>
      <c r="M64" s="52"/>
    </row>
    <row r="65" spans="1:13" ht="123" customHeight="1">
      <c r="A65" s="23" t="s">
        <v>21</v>
      </c>
      <c r="B65" s="35">
        <f t="shared" si="0"/>
        <v>445160</v>
      </c>
      <c r="C65" s="9">
        <v>445160</v>
      </c>
      <c r="D65" s="9"/>
      <c r="E65" s="35">
        <f t="shared" si="1"/>
        <v>0</v>
      </c>
      <c r="F65" s="9"/>
      <c r="G65" s="9"/>
      <c r="H65" s="54">
        <f t="shared" si="2"/>
        <v>0</v>
      </c>
      <c r="I65" s="47"/>
      <c r="J65" s="47"/>
      <c r="K65" s="54">
        <f t="shared" si="3"/>
        <v>0</v>
      </c>
      <c r="L65" s="49"/>
      <c r="M65" s="52"/>
    </row>
    <row r="66" spans="1:13" ht="46.5">
      <c r="A66" s="7" t="s">
        <v>22</v>
      </c>
      <c r="B66" s="35">
        <f t="shared" si="0"/>
        <v>3396716</v>
      </c>
      <c r="C66" s="9">
        <v>3396716</v>
      </c>
      <c r="D66" s="9"/>
      <c r="E66" s="35">
        <f t="shared" si="1"/>
        <v>3301364</v>
      </c>
      <c r="F66" s="9">
        <v>3301364</v>
      </c>
      <c r="G66" s="9"/>
      <c r="H66" s="55">
        <f t="shared" si="2"/>
        <v>3476336.9</v>
      </c>
      <c r="I66" s="47">
        <v>3476336.9</v>
      </c>
      <c r="J66" s="47"/>
      <c r="K66" s="55">
        <f t="shared" si="3"/>
        <v>3653630.1</v>
      </c>
      <c r="L66" s="47">
        <v>3653630.1</v>
      </c>
      <c r="M66" s="52"/>
    </row>
    <row r="67" spans="1:13" ht="46.5">
      <c r="A67" s="24" t="s">
        <v>23</v>
      </c>
      <c r="B67" s="35">
        <f t="shared" si="0"/>
        <v>10903753</v>
      </c>
      <c r="C67" s="9">
        <v>10903753</v>
      </c>
      <c r="D67" s="9"/>
      <c r="E67" s="35">
        <f t="shared" si="1"/>
        <v>0</v>
      </c>
      <c r="F67" s="9"/>
      <c r="G67" s="9"/>
      <c r="H67" s="35">
        <f t="shared" si="2"/>
        <v>0</v>
      </c>
      <c r="I67" s="47"/>
      <c r="J67" s="47"/>
      <c r="K67" s="35">
        <f t="shared" si="3"/>
        <v>0</v>
      </c>
      <c r="L67" s="47"/>
      <c r="M67" s="52"/>
    </row>
    <row r="68" spans="1:13" ht="60.75" customHeight="1">
      <c r="A68" s="7" t="s">
        <v>24</v>
      </c>
      <c r="B68" s="35">
        <f t="shared" si="0"/>
        <v>3315162</v>
      </c>
      <c r="C68" s="9">
        <v>3315162</v>
      </c>
      <c r="D68" s="9"/>
      <c r="E68" s="35">
        <f t="shared" si="1"/>
        <v>3325209</v>
      </c>
      <c r="F68" s="9">
        <v>3325209</v>
      </c>
      <c r="G68" s="9"/>
      <c r="H68" s="55">
        <f t="shared" si="2"/>
        <v>3501445</v>
      </c>
      <c r="I68" s="47">
        <v>3501445</v>
      </c>
      <c r="J68" s="47"/>
      <c r="K68" s="55">
        <f t="shared" si="3"/>
        <v>3680018.8</v>
      </c>
      <c r="L68" s="47">
        <v>3680018.8</v>
      </c>
      <c r="M68" s="52"/>
    </row>
    <row r="69" spans="1:13" ht="46.5">
      <c r="A69" s="7" t="s">
        <v>25</v>
      </c>
      <c r="B69" s="35">
        <f t="shared" si="0"/>
        <v>3829918</v>
      </c>
      <c r="C69" s="9">
        <v>3829918</v>
      </c>
      <c r="D69" s="9"/>
      <c r="E69" s="35">
        <f t="shared" si="1"/>
        <v>0</v>
      </c>
      <c r="F69" s="9"/>
      <c r="G69" s="9"/>
      <c r="H69" s="55">
        <f t="shared" si="2"/>
        <v>0</v>
      </c>
      <c r="I69" s="47"/>
      <c r="J69" s="47"/>
      <c r="K69" s="55">
        <f t="shared" si="3"/>
        <v>0</v>
      </c>
      <c r="L69" s="47"/>
      <c r="M69" s="52"/>
    </row>
    <row r="70" spans="1:13" ht="67.5" customHeight="1">
      <c r="A70" s="7" t="s">
        <v>26</v>
      </c>
      <c r="B70" s="35">
        <f t="shared" si="0"/>
        <v>6300949</v>
      </c>
      <c r="C70" s="9">
        <v>6300949</v>
      </c>
      <c r="D70" s="9"/>
      <c r="E70" s="35">
        <f t="shared" si="1"/>
        <v>1838670</v>
      </c>
      <c r="F70" s="9">
        <v>1838670</v>
      </c>
      <c r="G70" s="9"/>
      <c r="H70" s="55">
        <f t="shared" si="2"/>
        <v>1936119.5</v>
      </c>
      <c r="I70" s="47">
        <v>1936119.5</v>
      </c>
      <c r="J70" s="47"/>
      <c r="K70" s="55">
        <f t="shared" si="3"/>
        <v>2034861.6</v>
      </c>
      <c r="L70" s="47">
        <v>2034861.6</v>
      </c>
      <c r="M70" s="52"/>
    </row>
    <row r="71" spans="1:13" ht="72" customHeight="1">
      <c r="A71" s="7" t="s">
        <v>27</v>
      </c>
      <c r="B71" s="35">
        <f t="shared" si="0"/>
        <v>1844293</v>
      </c>
      <c r="C71" s="9">
        <v>1844293</v>
      </c>
      <c r="D71" s="9"/>
      <c r="E71" s="35">
        <f t="shared" si="1"/>
        <v>0</v>
      </c>
      <c r="F71" s="9"/>
      <c r="G71" s="9"/>
      <c r="H71" s="35">
        <f t="shared" si="2"/>
        <v>0</v>
      </c>
      <c r="I71" s="9"/>
      <c r="J71" s="9"/>
      <c r="K71" s="35">
        <f t="shared" si="3"/>
        <v>0</v>
      </c>
      <c r="L71" s="47"/>
      <c r="M71" s="52"/>
    </row>
    <row r="72" spans="1:13" ht="78">
      <c r="A72" s="7" t="s">
        <v>28</v>
      </c>
      <c r="B72" s="35">
        <f t="shared" si="0"/>
        <v>50000000</v>
      </c>
      <c r="C72" s="9">
        <v>50000000</v>
      </c>
      <c r="D72" s="9"/>
      <c r="E72" s="35">
        <f t="shared" si="1"/>
        <v>0</v>
      </c>
      <c r="F72" s="9"/>
      <c r="G72" s="9"/>
      <c r="H72" s="35">
        <f t="shared" si="2"/>
        <v>0</v>
      </c>
      <c r="I72" s="9"/>
      <c r="J72" s="9"/>
      <c r="K72" s="35">
        <f t="shared" si="3"/>
        <v>0</v>
      </c>
      <c r="L72" s="47"/>
      <c r="M72" s="52"/>
    </row>
    <row r="73" spans="1:13" ht="36" customHeight="1">
      <c r="A73" s="8" t="s">
        <v>29</v>
      </c>
      <c r="B73" s="35">
        <f t="shared" si="0"/>
        <v>158399000</v>
      </c>
      <c r="C73" s="9">
        <f>C75+C76</f>
        <v>60399000</v>
      </c>
      <c r="D73" s="9">
        <f>D75+D76</f>
        <v>98000000</v>
      </c>
      <c r="E73" s="35">
        <f t="shared" si="1"/>
        <v>1520000</v>
      </c>
      <c r="F73" s="9">
        <v>1520000</v>
      </c>
      <c r="G73" s="9"/>
      <c r="H73" s="55">
        <f t="shared" si="2"/>
        <v>1600560</v>
      </c>
      <c r="I73" s="47">
        <f>I75</f>
        <v>1600560</v>
      </c>
      <c r="J73" s="47"/>
      <c r="K73" s="55">
        <f t="shared" si="3"/>
        <v>1682188.6</v>
      </c>
      <c r="L73" s="47">
        <v>1682188.6</v>
      </c>
      <c r="M73" s="52"/>
    </row>
    <row r="74" spans="1:13" ht="17.25" customHeight="1">
      <c r="A74" s="15" t="s">
        <v>2</v>
      </c>
      <c r="B74" s="35"/>
      <c r="C74" s="16"/>
      <c r="D74" s="16"/>
      <c r="E74" s="35"/>
      <c r="F74" s="16"/>
      <c r="G74" s="16"/>
      <c r="H74" s="55"/>
      <c r="I74" s="48"/>
      <c r="J74" s="48"/>
      <c r="K74" s="55"/>
      <c r="L74" s="47"/>
      <c r="M74" s="52"/>
    </row>
    <row r="75" spans="1:13" ht="29.25" customHeight="1">
      <c r="A75" s="15" t="s">
        <v>66</v>
      </c>
      <c r="B75" s="43">
        <f t="shared" si="0"/>
        <v>2699000</v>
      </c>
      <c r="C75" s="16">
        <v>2699000</v>
      </c>
      <c r="D75" s="16"/>
      <c r="E75" s="43">
        <f t="shared" si="1"/>
        <v>1520000</v>
      </c>
      <c r="F75" s="16">
        <v>1520000</v>
      </c>
      <c r="G75" s="16"/>
      <c r="H75" s="56">
        <f t="shared" si="2"/>
        <v>1600560</v>
      </c>
      <c r="I75" s="48">
        <v>1600560</v>
      </c>
      <c r="J75" s="48"/>
      <c r="K75" s="56">
        <f t="shared" si="3"/>
        <v>1682188.6</v>
      </c>
      <c r="L75" s="48">
        <v>1682188.6</v>
      </c>
      <c r="M75" s="53"/>
    </row>
    <row r="76" spans="1:13" ht="26.25" customHeight="1">
      <c r="A76" s="15" t="s">
        <v>67</v>
      </c>
      <c r="B76" s="43">
        <f t="shared" si="0"/>
        <v>155700000</v>
      </c>
      <c r="C76" s="16">
        <v>57700000</v>
      </c>
      <c r="D76" s="16">
        <v>98000000</v>
      </c>
      <c r="E76" s="43">
        <f t="shared" si="1"/>
        <v>0</v>
      </c>
      <c r="F76" s="16"/>
      <c r="G76" s="16"/>
      <c r="H76" s="43">
        <f t="shared" si="2"/>
        <v>0</v>
      </c>
      <c r="I76" s="48"/>
      <c r="J76" s="48"/>
      <c r="K76" s="43">
        <f t="shared" si="3"/>
        <v>0</v>
      </c>
      <c r="L76" s="50"/>
      <c r="M76" s="53"/>
    </row>
    <row r="77" spans="1:13" ht="46.5">
      <c r="A77" s="23" t="s">
        <v>30</v>
      </c>
      <c r="B77" s="35">
        <f t="shared" si="0"/>
        <v>1360800</v>
      </c>
      <c r="C77" s="9">
        <v>1360800</v>
      </c>
      <c r="D77" s="9"/>
      <c r="E77" s="35">
        <f t="shared" si="1"/>
        <v>0</v>
      </c>
      <c r="F77" s="9"/>
      <c r="G77" s="9"/>
      <c r="H77" s="35">
        <f t="shared" si="2"/>
        <v>0</v>
      </c>
      <c r="I77" s="47"/>
      <c r="J77" s="47"/>
      <c r="K77" s="35">
        <f t="shared" si="3"/>
        <v>0</v>
      </c>
      <c r="L77" s="49"/>
      <c r="M77" s="52"/>
    </row>
    <row r="78" spans="1:13" ht="28.5" customHeight="1">
      <c r="A78" s="41" t="s">
        <v>76</v>
      </c>
      <c r="B78" s="30">
        <f aca="true" t="shared" si="5" ref="B78:M78">B12+B26+B45+B53</f>
        <v>2876329560</v>
      </c>
      <c r="C78" s="30">
        <f t="shared" si="5"/>
        <v>2663171502</v>
      </c>
      <c r="D78" s="30">
        <f t="shared" si="5"/>
        <v>213158058</v>
      </c>
      <c r="E78" s="30">
        <f t="shared" si="5"/>
        <v>2148599526</v>
      </c>
      <c r="F78" s="30">
        <f t="shared" si="5"/>
        <v>2085198643</v>
      </c>
      <c r="G78" s="30">
        <f t="shared" si="5"/>
        <v>63400883</v>
      </c>
      <c r="H78" s="30">
        <f t="shared" si="5"/>
        <v>2190335153</v>
      </c>
      <c r="I78" s="30">
        <f t="shared" si="5"/>
        <v>2124978153</v>
      </c>
      <c r="J78" s="30">
        <f t="shared" si="5"/>
        <v>65357000</v>
      </c>
      <c r="K78" s="30">
        <f t="shared" si="5"/>
        <v>2309125177</v>
      </c>
      <c r="L78" s="30">
        <f t="shared" si="5"/>
        <v>2241178677</v>
      </c>
      <c r="M78" s="30">
        <f t="shared" si="5"/>
        <v>67946500</v>
      </c>
    </row>
    <row r="79" spans="1:13" ht="28.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40"/>
      <c r="M79" s="40"/>
    </row>
    <row r="80" spans="1:11" s="29" customFormat="1" ht="19.5" customHeight="1">
      <c r="A80" s="65" t="s">
        <v>82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 s="29" customFormat="1" ht="12.75">
      <c r="A81" s="1" t="s">
        <v>7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9" customFormat="1" ht="12.75">
      <c r="A82" s="1" t="s">
        <v>8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6" spans="1:10" ht="18">
      <c r="A86" s="4" t="s">
        <v>5</v>
      </c>
      <c r="B86" s="4"/>
      <c r="C86" s="4"/>
      <c r="D86" s="4"/>
      <c r="E86" s="4"/>
      <c r="F86" s="4"/>
      <c r="G86" s="4"/>
      <c r="H86" s="4" t="s">
        <v>6</v>
      </c>
      <c r="I86" s="4"/>
      <c r="J86" s="4"/>
    </row>
    <row r="87" spans="5:13" ht="12.75">
      <c r="E87" s="58">
        <f>E78*100/B78</f>
        <v>74.69935141924418</v>
      </c>
      <c r="F87" s="58"/>
      <c r="G87" s="58"/>
      <c r="H87" s="58">
        <f>H78*100/E78</f>
        <v>101.94245723760808</v>
      </c>
      <c r="I87" s="58"/>
      <c r="J87" s="58"/>
      <c r="K87" s="58">
        <f>K78*100/H78</f>
        <v>105.42337202766886</v>
      </c>
      <c r="L87" s="58"/>
      <c r="M87" s="58"/>
    </row>
    <row r="88" spans="2:13" ht="25.5" customHeight="1">
      <c r="B88" s="18"/>
      <c r="C88" s="18"/>
      <c r="D88" s="18"/>
      <c r="E88" s="58"/>
      <c r="F88" s="58"/>
      <c r="G88" s="58"/>
      <c r="H88" s="58"/>
      <c r="I88" s="58"/>
      <c r="J88" s="58"/>
      <c r="K88" s="58"/>
      <c r="L88" s="58"/>
      <c r="M88" s="58"/>
    </row>
    <row r="90" ht="12.75">
      <c r="I90" s="62">
        <f>I56+I66+I68+I70+I73</f>
        <v>354716153</v>
      </c>
    </row>
  </sheetData>
  <mergeCells count="8">
    <mergeCell ref="A8:M8"/>
    <mergeCell ref="K5:M5"/>
    <mergeCell ref="A80:K80"/>
    <mergeCell ref="B10:D10"/>
    <mergeCell ref="E10:G10"/>
    <mergeCell ref="H10:J10"/>
    <mergeCell ref="K10:M10"/>
    <mergeCell ref="A10:A1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43" r:id="rId1"/>
  <rowBreaks count="2" manualBreakCount="2">
    <brk id="52" max="12" man="1"/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2019-12-16T07:59:24Z</cp:lastPrinted>
  <dcterms:created xsi:type="dcterms:W3CDTF">2019-11-08T11:08:58Z</dcterms:created>
  <dcterms:modified xsi:type="dcterms:W3CDTF">2019-12-16T08:00:44Z</dcterms:modified>
  <cp:category/>
  <cp:version/>
  <cp:contentType/>
  <cp:contentStatus/>
</cp:coreProperties>
</file>