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225" windowWidth="13305" windowHeight="9645" activeTab="0"/>
  </bookViews>
  <sheets>
    <sheet name="Лист1" sheetId="1" r:id="rId1"/>
    <sheet name="Лист2" sheetId="2" r:id="rId2"/>
  </sheets>
  <definedNames>
    <definedName name="_xlnm.Print_Area" localSheetId="0">'Лист1'!$A$1:$H$287</definedName>
  </definedNames>
  <calcPr fullCalcOnLoad="1"/>
</workbook>
</file>

<file path=xl/sharedStrings.xml><?xml version="1.0" encoding="utf-8"?>
<sst xmlns="http://schemas.openxmlformats.org/spreadsheetml/2006/main" count="855" uniqueCount="451">
  <si>
    <t>(грн.)</t>
  </si>
  <si>
    <t>Загальний фонд</t>
  </si>
  <si>
    <t>Всього</t>
  </si>
  <si>
    <t>Спеціальний фонд</t>
  </si>
  <si>
    <t>0100000</t>
  </si>
  <si>
    <t>0110000</t>
  </si>
  <si>
    <t>0830</t>
  </si>
  <si>
    <t>0133</t>
  </si>
  <si>
    <t>Інші видатки</t>
  </si>
  <si>
    <t>1050</t>
  </si>
  <si>
    <t>Організація та проведення громадських робіт</t>
  </si>
  <si>
    <t>0620</t>
  </si>
  <si>
    <t>Департамент з гуманітарних питань  міської ради</t>
  </si>
  <si>
    <t>0910</t>
  </si>
  <si>
    <t>Дошкільні заклади освіти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</si>
  <si>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</si>
  <si>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</si>
  <si>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0922</t>
  </si>
  <si>
    <t>0960</t>
  </si>
  <si>
    <t>0990</t>
  </si>
  <si>
    <t>Методична робота, інші заходи у сфері народної освіти</t>
  </si>
  <si>
    <t>1040</t>
  </si>
  <si>
    <t>0822</t>
  </si>
  <si>
    <t>Філармонії, музичні колективи і ансамблі та інші мистецькі заклади та заходи</t>
  </si>
  <si>
    <t>Проведення спортивної роботи в регіоні</t>
  </si>
  <si>
    <t>0810</t>
  </si>
  <si>
    <t>Проведення навчально-тренувальних зборів і змагань з неолімпійських видів спорту</t>
  </si>
  <si>
    <t>Діяльність закладів фізичної культури і спорту  </t>
  </si>
  <si>
    <t>Утримання та навчально-тренувальна робота дитячо-юнацьких спортивних шкіл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</si>
  <si>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</si>
  <si>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Фінансова підтримка спортивних споруд</t>
  </si>
  <si>
    <t>Фінансова підтримка фізкультурно-спортивного руху</t>
  </si>
  <si>
    <t>Утримання апарату управління громадських фізкультурно-спортивних організацій</t>
  </si>
  <si>
    <t>Здійснення фізкультурно-спортивної та реабілітаційної роботи серед інвалідів</t>
  </si>
  <si>
    <t>Видатки на утримання центрів з інвалідного спорту і реабілітаційних шкіл</t>
  </si>
  <si>
    <t>Проведення навчально-тренувальних зборів і змагань та заходів з інвалідного спорту</t>
  </si>
  <si>
    <t>0490</t>
  </si>
  <si>
    <t>1019110</t>
  </si>
  <si>
    <t>0511</t>
  </si>
  <si>
    <t>Охорона та раціональне використання природних ресурсів</t>
  </si>
  <si>
    <t>0731</t>
  </si>
  <si>
    <t>0732</t>
  </si>
  <si>
    <t>0722</t>
  </si>
  <si>
    <t>0763</t>
  </si>
  <si>
    <t>1030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</si>
  <si>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</si>
  <si>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</si>
  <si>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</si>
  <si>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Орган з питань праці та соціального захисту населення</t>
  </si>
  <si>
    <t>1060</t>
  </si>
  <si>
    <t>1010</t>
  </si>
  <si>
    <t>1020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</si>
  <si>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</si>
  <si>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Соціальний захист ветеранів війни та праці</t>
  </si>
  <si>
    <t>Орган у справах дітей</t>
  </si>
  <si>
    <t>Заклади і заходи з питань дітей та їх соціального захисту</t>
  </si>
  <si>
    <t>3100000</t>
  </si>
  <si>
    <t>3110000</t>
  </si>
  <si>
    <t>Відділ реклами міської ради</t>
  </si>
  <si>
    <t>Департамент муніципальних послуг та  регуляторної політики  міської ради</t>
  </si>
  <si>
    <t>0411</t>
  </si>
  <si>
    <t>Департамент  комунальної власності, земельних відносин та реєстрації речових прав на нерухоме майно міської ради</t>
  </si>
  <si>
    <t>0421</t>
  </si>
  <si>
    <t>Орган з питань будівництва</t>
  </si>
  <si>
    <t>Департамент житлово-комунального господарства та будівництва міської ради</t>
  </si>
  <si>
    <t>4716050</t>
  </si>
  <si>
    <t>Фінансова підтримка об`єктів комунального господарства</t>
  </si>
  <si>
    <t>4716051</t>
  </si>
  <si>
    <t>0456</t>
  </si>
  <si>
    <t>4717470</t>
  </si>
  <si>
    <t>0180</t>
  </si>
  <si>
    <t>Інші субвенції</t>
  </si>
  <si>
    <t>Орган з питань містобудування та архітектури</t>
  </si>
  <si>
    <t>Управління  містобудування та архітектури міської ради</t>
  </si>
  <si>
    <t>0443</t>
  </si>
  <si>
    <t>Орган з питань екології, охорони навколишнього середовища та природних ресурсів</t>
  </si>
  <si>
    <t>Управління  екології та природних ресурсів міської ради</t>
  </si>
  <si>
    <t>6019120</t>
  </si>
  <si>
    <t>0512</t>
  </si>
  <si>
    <t>Утилізація відходів</t>
  </si>
  <si>
    <t>6019130</t>
  </si>
  <si>
    <t>0513</t>
  </si>
  <si>
    <t>Ліквідація іншого забруднення навколишнього природного середовища</t>
  </si>
  <si>
    <t>6019140</t>
  </si>
  <si>
    <t>0540</t>
  </si>
  <si>
    <t>Інша діяльність у сфері охорони навколишнього природного середовища</t>
  </si>
  <si>
    <t>Управління  транспортної інфраструктури та зв`язку міської ради</t>
  </si>
  <si>
    <t>Інші заходи у сфері електротранспорту</t>
  </si>
  <si>
    <t>0451</t>
  </si>
  <si>
    <t>Управління  з питань надзвичайних ситуацій та цивільного захисту населення міської ради</t>
  </si>
  <si>
    <t>6717810</t>
  </si>
  <si>
    <t>0320</t>
  </si>
  <si>
    <t>Видатки на запобігання та ліквідацію надзвичайних ситуацій та наслідків стихійного лиха</t>
  </si>
  <si>
    <t>Департамент економічного розвитку міської ради</t>
  </si>
  <si>
    <t>0470</t>
  </si>
  <si>
    <t xml:space="preserve"> </t>
  </si>
  <si>
    <t>Адміністрація Південного району міської ради</t>
  </si>
  <si>
    <t>Адміністрація Дніпровського району міської ради</t>
  </si>
  <si>
    <t xml:space="preserve">Адміністрація Заводського району міської ради </t>
  </si>
  <si>
    <t>Здійснення соціальної роботи з вразливими категоріями населення</t>
  </si>
  <si>
    <t>Служба у справах дітей міської ради</t>
  </si>
  <si>
    <t>Разом</t>
  </si>
  <si>
    <t>01</t>
  </si>
  <si>
    <t>відхилення</t>
  </si>
  <si>
    <t>в тому числі за рахунок освітньої субвенції з державного бюджету місцевим бюджетам</t>
  </si>
  <si>
    <t>Найменування місцевої (регіональної) програми</t>
  </si>
  <si>
    <t>"Про затвердження Програми захисту прав дітей та розвитку сімейних форм виховання у м.Дніпродзержинську на 2016-2020 роки" 25.12.15 № 29-03/VII</t>
  </si>
  <si>
    <t>Про затвердження комплексної програми підтримки демобілізованих учасників антитерористичної операції  (від 08.07.2015 №1350-64/VI)</t>
  </si>
  <si>
    <t>Програма забезпечення діяльності органів самоорганізації населення в м.Дніпродзержинську на 2016-2020 роки, рішення міської ради від 25.12.2015№36-03/VII</t>
  </si>
  <si>
    <t>Про затвердження Програми розвитку комунального підприємства Дніпродзержинської міської ради «Дніпродзержинськтепломережа» на 2016–2020 роки, рішення міської ради №58-04/VII від 29.01.2016 (зі змінами)</t>
  </si>
  <si>
    <t>Про затвердження Екологічної програми міста Дніпродзержинськ на 2016–2020 роки, рішення міської ради від  25.12.2015 №25-03/VІІ (зі змінами)</t>
  </si>
  <si>
    <t>Програма забезпечення заходів щодо набуття права власності (користування) на житло мешканцям при відселені з аварійних (непридатних для проживання) житлових приміщень, будинків, рішення міської ради від 26.06.2009 №720-39/V (зі змінами)</t>
  </si>
  <si>
    <t>Про затвердження комплексної програми підтримки демобілізованих учасників антитерористичної операції, рішення міської ради від  08.07.2015 №1350-64/VI (зі змінами)</t>
  </si>
  <si>
    <t>Разом загальний та спеціальний фонди</t>
  </si>
  <si>
    <t>Код ТПКВКМБ /
ТКВКБМС³</t>
  </si>
  <si>
    <t>Управління соціального захисту населення адміністрації Південного району міської ради</t>
  </si>
  <si>
    <t>Управління соціального захисту населення адміністрації Дніпровського району міської ради</t>
  </si>
  <si>
    <t>Управління соціального захисту населення адміністрації Заводського району міської ради</t>
  </si>
  <si>
    <t>Про заснування міської премії в галузі культури, мистецтва та туризму</t>
  </si>
  <si>
    <t>Про затвердження Програми "Молодь Дніпродзержинська", рішення міської ради від 29.02.12 № 371-20/VI на 2012-2021 роки (зі змінами)</t>
  </si>
  <si>
    <t>1516310</t>
  </si>
  <si>
    <t>4518600</t>
  </si>
  <si>
    <t>Служба у справах дітей  адміністрації Південного району міської ради</t>
  </si>
  <si>
    <t>Служба у справах дітей адміністрації Дніпровського району міської ради</t>
  </si>
  <si>
    <t>Служба у справах дітей адміністрації Заводського району міської ради</t>
  </si>
  <si>
    <t>Здійснення заходів та реалізація проектів на виконання Державної цільової соціальної програми `Молодь України`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</si>
  <si>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</si>
  <si>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сім`ї</t>
  </si>
  <si>
    <t>Заходи державної політики з питань дітей та їх соціального захисту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</si>
  <si>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</si>
  <si>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</si>
  <si>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Утримання закладів, що надають соціальні послуги дітям, які опинились у складних життєвих обставинах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</si>
  <si>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</si>
  <si>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</si>
  <si>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Проведення навчально-тренувальних зборів і змагань з олімпійських видів спорту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</si>
  <si>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</si>
  <si>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Реалізація державної політики у молодіжній сфері</t>
  </si>
  <si>
    <t>Про затвердження Цільової комплексної програми розвитку фізичної культури і спорту в м. Кам'янське на 2017 - 2021 роки, рішення міської ради від 16.12.16 № 600-12/VII</t>
  </si>
  <si>
    <t>Забезпечення функціонування теплових мереж</t>
  </si>
  <si>
    <t>Внески до статутного капіталу суб*єктів господарювання</t>
  </si>
  <si>
    <t>Реалізація заходів щодо інвестиційного розвитку території</t>
  </si>
  <si>
    <t>6310</t>
  </si>
  <si>
    <t>Сприяння розвитку малого та середнього підприємництва</t>
  </si>
  <si>
    <t>Внески до статутного капіталу суб'єктів господарювання</t>
  </si>
  <si>
    <t>Заходи з енергозбереження</t>
  </si>
  <si>
    <t>у тому числі:</t>
  </si>
  <si>
    <t>Здійснення заходів з  розвитку місцевого самоврядування</t>
  </si>
  <si>
    <t>Здійснення заходів по забезпеченню діяльності органів самоорганізації населення</t>
  </si>
  <si>
    <t>Здійснення заходів щодо набуття права власності (користування) на житло мешканцям при відселені з аварійних (непридатних для проживання) житлових приміщень, будинків</t>
  </si>
  <si>
    <t>ПЕРЕЛІК</t>
  </si>
  <si>
    <t>Код ФКВКБ4</t>
  </si>
  <si>
    <t>Додаток 6</t>
  </si>
  <si>
    <t>до рішення міської ради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</si>
  <si>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 ТКВКБМС</t>
  </si>
  <si>
    <t>Секретар міської ради</t>
  </si>
  <si>
    <t xml:space="preserve">О.Ю.Залевський </t>
  </si>
  <si>
    <t>Здійснення заходів по проведенню технічної інвентаризації об’єктів комунальної власності територіальної громади</t>
  </si>
  <si>
    <t>Про затвердження Програми по проведенню технічної інвентаризації об’єктів комунальної власності територіальної громади м.Кам’янського, рішення міської ради від 29.07.2016 №258-09/VІІ</t>
  </si>
  <si>
    <t>Департамент фінансів Кам'янської міської ради</t>
  </si>
  <si>
    <t>Здійснення підтримки міської виборчої комісії у міжвиборчий період</t>
  </si>
  <si>
    <t xml:space="preserve">Про затвердження міської програми щодо створення сприятливого життєвого середовища та доступу до об'єктів  соціальної інфраструктури для осіб з обмеженими фізичними можливостями та інших маломобільних груп населення на 2014–2025 роки, рішення міської ради  від 29.11.2013 №944-43/VІІ (зі змінами) </t>
  </si>
  <si>
    <t>Про Цільову соціальну програму розвитку цивільного захисту та забезпечення пожежної безпеки в місті Кам'янське на 2016 –2020 роки, рішення міської ради від 25.12.2015 №31-03/VІІ (зі змінами)</t>
  </si>
  <si>
    <t>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</t>
  </si>
  <si>
    <t>Здійснення заходів по виготовленню та розміщенню соціальної реклами та інформації про загальнодержавні та загальноміські події, заходи та свята у м.Кам'янському</t>
  </si>
  <si>
    <t>Програма виготовлення  та розміщення соціальної реклами та інформації про загальнодержавні та загальноміські події, заходи та свята у м.Кам'янському на 2017-2021 роки від 16.12.2016 №575-12/VII</t>
  </si>
  <si>
    <t>Програма соціально-економічного та культурного розвитку міста на 2017 рік, рішення міської ради від 16.12.2016 №562-12/VII (зі змінами)</t>
  </si>
  <si>
    <t>3216310</t>
  </si>
  <si>
    <t>Програма розвитку та збереження зелених насаджень в м.Дніпродзержинську на 2013-2017 роки",  рішенням міської ради від 30.01.2013 №668-31/VI (зі змінами)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</si>
  <si>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 в сім`ях патронатного  вихователя</t>
  </si>
  <si>
    <t>'0910</t>
  </si>
  <si>
    <t>в тому числі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</si>
  <si>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Про затвердження Програми розвитку туристичної галузі міста Кам’янське на 2017–2022 роки,  рішення міської ради від 23.06.2017№741-17/VII  </t>
  </si>
  <si>
    <t>Про затвердження Програми "Шкільний автобус" на 2017-2020 роки, рішення міської ради від 24.02.2017 №652-14/VII</t>
  </si>
  <si>
    <t>Про Програму безпеки та захисту населення і території від негативних наслідків надзвичайних ситуацій у місті Дніпродзержинськ на період  до 2020 року, рішення міської ради від 25.12.2015 №37-03/VII (зі змінами)</t>
  </si>
  <si>
    <t>Про затвердження Програми розвитку комунального підприємства Кам"янської міської ради «Тепломережі» на 2016–2020 роки, рішення міської ради від 29.01.2016 №58-04/VII  (зі змінами)</t>
  </si>
  <si>
    <t>0316310</t>
  </si>
  <si>
    <t>Управління соціальної політики міської ради</t>
  </si>
  <si>
    <t>Про затвердження Програми розвитку та утримання комунального підприємства Кам"янської міської ради «Управляюча компанія по обслуговуванню житлового фонду» на 2016–2020 роки, рішення міської ради від  17.06.2016 № 252-08/VІІ  (зі змінами)</t>
  </si>
  <si>
    <t>Про затвердження Екологічної програми міста Кам"янського на 2016–2020 роки, рішення міської ради від  25.12.2015 №25-03/VІІ (зі змінами)</t>
  </si>
  <si>
    <t>Про затвердження Програми розвитку  комунального підприємства  КМР «Лівобережний парк» на 2015-2020 роки, рішення міської ради від 27.03.2015  №1275-61/VI(зі змінами)</t>
  </si>
  <si>
    <t>Про затвердження Програми розвитку комунального підприємства КМР "Центральний парк культури та відпочинку" на 2015-2020 роки, рiшення міської ради від 27.03.2015 №1274-61/VI (зі змінами)</t>
  </si>
  <si>
    <t>Про затвердження Програми розвитку комунального виробничого підприємства Кам"янської міської ради «Міськводоканал» на 2016–2020 роки, рішення міської ради від  26.02.2016 № 92-05/VIІ (зі змінами)</t>
  </si>
  <si>
    <t>Програма розвитку комунального підприємства Кам"янської міської ради "Камянське автотранспортне підприємство 042802" на 2016-2019 роки, рішення міської ради від 25.12.2015 №28-03/VII(зі змінами)</t>
  </si>
  <si>
    <t>Інші природоохоронні заходи</t>
  </si>
  <si>
    <t>Про Цільову соціальну програму розвитку цивільного захисту та забезпечення пожежної безпеки в місті Дніпродзержинську на 2016 –2020 роки, рішення міської ради  від 25.12.2015 № 31-03/VII (зі змінами)</t>
  </si>
  <si>
    <t>Управління охорони здоров'я міської ради</t>
  </si>
  <si>
    <t>Програма розвитку житлового господарства м.Дніпродзержинська на 2016-2025 роки, рішення міської ради від 27.11.2009 №818-44/V (зі змінами)</t>
  </si>
  <si>
    <t>Інші заходи з розвитку фізичної культури та спорту</t>
  </si>
  <si>
    <t>Про затвердження Програми розвитку  комунального підприємства Кам`янської міської ради «Комунальник» на 2015–2017 роки, рішення міської ради від 31.08.2015 № 1383-65/VI  (зі змінами)</t>
  </si>
  <si>
    <t>Про затвердження Програми розвитку та утримання комунального підприємства Кам"янської міської ради «Інформаційні системи» на 2017–2020 роки, рішення міської ради від 16.12.2016 №594-12/VII(зі змінами)</t>
  </si>
  <si>
    <t xml:space="preserve">Про затвердження Програми розвитку комунального підприємства Кам"янської міської ради «Дніпродзержинський спецкомбінат» на 2015–2018 роки, рішення міської ради від  26.12.2014  №1183- 58/VI (зі змінами) </t>
  </si>
  <si>
    <t>Про затвердження Програми розвитку та утримання комунального підприємства Кам’янської  міської ради «Містшляхсервіс» на 2017–2020 роки, рішення міської ради від  24.02.2017  №641-14//VІI(зі змінами)</t>
  </si>
  <si>
    <t>місцевих (регіональних) програм, які фінансуватимуться за рахунок коштів
 міського бюджету  у 2018 році</t>
  </si>
  <si>
    <r>
      <t>Код програмної класифікації видатків та кредитування місцевих бюджетів</t>
    </r>
    <r>
      <rPr>
        <sz val="10"/>
        <rFont val="Arial"/>
        <family val="2"/>
      </rPr>
      <t>²</t>
    </r>
  </si>
  <si>
    <t>0710000</t>
  </si>
  <si>
    <t>0712010</t>
  </si>
  <si>
    <t>Про програму Здоров"я  населення міста Кам"янське на  2015-2019 роки" (рішення міської ради від 30.01.15 №1211-59/УІ)</t>
  </si>
  <si>
    <t>0712020</t>
  </si>
  <si>
    <t>0712100</t>
  </si>
  <si>
    <t>Стоматологічна допомога населенню</t>
  </si>
  <si>
    <t>0712110</t>
  </si>
  <si>
    <t>Первинна медико - санітарна допомога населенню</t>
  </si>
  <si>
    <t>0712150</t>
  </si>
  <si>
    <t>Інші програми, заклади та заходи у сфері охорони здоров"я</t>
  </si>
  <si>
    <t>0118410</t>
  </si>
  <si>
    <t>Фінансова підтримка засобів масової інформації</t>
  </si>
  <si>
    <t>0118400</t>
  </si>
  <si>
    <t>Засоби масової інформації</t>
  </si>
  <si>
    <t>Про затвердження Програми підтримки комунального підприємства Кам'янської міської ради "Міська інформаційна служба" у 2018 році</t>
  </si>
  <si>
    <t>0600000</t>
  </si>
  <si>
    <t>Орган з питань освіти і науки</t>
  </si>
  <si>
    <t>0610000</t>
  </si>
  <si>
    <t>0613130</t>
  </si>
  <si>
    <t>0613131</t>
  </si>
  <si>
    <t>3131</t>
  </si>
  <si>
    <t>0613140</t>
  </si>
  <si>
    <t>3140</t>
  </si>
  <si>
    <t>0613230</t>
  </si>
  <si>
    <t>3230</t>
  </si>
  <si>
    <t>Інші заклади  та заходи</t>
  </si>
  <si>
    <t>0700000</t>
  </si>
  <si>
    <t>Орган  з питань охорони здоров'я</t>
  </si>
  <si>
    <t>0800000</t>
  </si>
  <si>
    <t>0810000</t>
  </si>
  <si>
    <t>Надання пільг з оплати послуг зв’язку, інших передбачених законодавством пільг окремим  категоріям громадян та компенсації за пільговий проїзд окремих категорій громадян</t>
  </si>
  <si>
    <t>0813031</t>
  </si>
  <si>
    <t xml:space="preserve">Надання інших пільг окремим категоріям громадян відповідно  до законодавства </t>
  </si>
  <si>
    <t>0813033</t>
  </si>
  <si>
    <t>0813035</t>
  </si>
  <si>
    <t>0813036</t>
  </si>
  <si>
    <t>0813120</t>
  </si>
  <si>
    <t>0813121</t>
  </si>
  <si>
    <t>Утримання  та забезпечення  діяльності центрів соціальних служб для сім`ї, дітей та молоді</t>
  </si>
  <si>
    <t>0813123</t>
  </si>
  <si>
    <t>0813140</t>
  </si>
  <si>
    <t>0813170</t>
  </si>
  <si>
    <t>0813180</t>
  </si>
  <si>
    <t>0813182</t>
  </si>
  <si>
    <t>0813230</t>
  </si>
  <si>
    <t>0813030</t>
  </si>
  <si>
    <t>0813100</t>
  </si>
  <si>
    <t>Надання соціальних та реабілітаційних послуг громадянам похилого віку, інвалідам , дітям-інвалідам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</si>
  <si>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</si>
  <si>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</si>
  <si>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</si>
  <si>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</si>
  <si>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0813161</t>
  </si>
  <si>
    <t>3161</t>
  </si>
  <si>
    <t xml:space="preserve">Забезпечення соціальними послугами за місцем проживання громадян, які не здатні до самообслуговування у зв'язку  з похилим віком, хворобою, інвалідністю </t>
  </si>
  <si>
    <t>3170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</si>
  <si>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</si>
  <si>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3182</t>
  </si>
  <si>
    <t>0900000</t>
  </si>
  <si>
    <t>0910000</t>
  </si>
  <si>
    <t>0913110</t>
  </si>
  <si>
    <t>0913111</t>
  </si>
  <si>
    <t>3111</t>
  </si>
  <si>
    <t>0913112</t>
  </si>
  <si>
    <t>3112</t>
  </si>
  <si>
    <t>0913230</t>
  </si>
  <si>
    <t>0617670</t>
  </si>
  <si>
    <t xml:space="preserve">Про затвердження Програми розвитку  комунального підприємства КМР «Кіноконцертний зал «МИР» на 2018-2022роки, рішення міської ради від 17.11.2017 №898-20/VII </t>
  </si>
  <si>
    <t>1500000</t>
  </si>
  <si>
    <t>1510000</t>
  </si>
  <si>
    <t>2800000</t>
  </si>
  <si>
    <t>2810000</t>
  </si>
  <si>
    <t xml:space="preserve">Про затвердження Програми розвитку комунального підприємства Кам"янської міської ради "Екосервіс" на 2018 рік, рішення міської ради від 17.11.2017 №886-20/VII </t>
  </si>
  <si>
    <t>1900000</t>
  </si>
  <si>
    <t>1910000</t>
  </si>
  <si>
    <t>Орган з питань інфраструктури</t>
  </si>
  <si>
    <t>Орган з питань управління комунальним майном</t>
  </si>
  <si>
    <t>Здійснення заходів із землеустрою</t>
  </si>
  <si>
    <t xml:space="preserve">Про затвердження Програма розвитку земельних відносин у місті Кам`янське на 2018-2020 роки, рішення міської ради від 17.11.2017 №863-20/VІI </t>
  </si>
  <si>
    <t>3400000</t>
  </si>
  <si>
    <t>Орган з питань надання адміністративних послуг</t>
  </si>
  <si>
    <t>3410000</t>
  </si>
  <si>
    <t xml:space="preserve">Про затвердження Програми розвитку комунального підприємства Кам"янської міської ради "Благоустрій" на 2018 рік, рішення міської ради від 17.11.2017 №894-20/VII </t>
  </si>
  <si>
    <t>Природоохоронні заходи за рахунок цільових фондів</t>
  </si>
  <si>
    <t>0611010</t>
  </si>
  <si>
    <t>0611020</t>
  </si>
  <si>
    <t>0611040</t>
  </si>
  <si>
    <t>Про затвердження програми розвитку освіти м.Кам'янського на 2017-2020 роки, рішення міської ради від 16.12.2016 № 601-12/VІІ (зі змінами)</t>
  </si>
  <si>
    <t>Надання дошкільної освітии</t>
  </si>
  <si>
    <t>Надання загальної середньої освітизагальноосвітнімси навчальними закладами (в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</si>
  <si>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</si>
  <si>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6111090</t>
  </si>
  <si>
    <t>Надання позашкільної освіти позашкільними закладами освіти, заходи із позашкільної роботи з дітьми</t>
  </si>
  <si>
    <t>0611150</t>
  </si>
  <si>
    <t>Утримання та ефективна експлуатація об'єктів житлово-комунального господарства</t>
  </si>
  <si>
    <t>Експлуатація та технічне обслуговування житлового фонду</t>
  </si>
  <si>
    <t>Організація благоустрою населенних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</si>
  <si>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</si>
  <si>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0615010</t>
  </si>
  <si>
    <t>0615011</t>
  </si>
  <si>
    <t>0615012</t>
  </si>
  <si>
    <t>0615020</t>
  </si>
  <si>
    <t>0615022</t>
  </si>
  <si>
    <t>0615023</t>
  </si>
  <si>
    <t>0615024</t>
  </si>
  <si>
    <t>0615030</t>
  </si>
  <si>
    <t>0615033</t>
  </si>
  <si>
    <t>0615040</t>
  </si>
  <si>
    <t>0615041</t>
  </si>
  <si>
    <t>0615060</t>
  </si>
  <si>
    <t>0615061</t>
  </si>
  <si>
    <t>Про затвердження програми розвитку освіти м.Кам'янського на 2017-2020 роки, рішення міської ради від 16.12.2016 №601-12/VII (зі змінами)</t>
  </si>
  <si>
    <t xml:space="preserve">Про затвердження Програми соціального захисту населення міста на 2018-2022 роки, рішення міської ради від 17.11.2017 №913-20/VI </t>
  </si>
  <si>
    <t xml:space="preserve">"Про затвердження Програми соціального захисту населення міста на 2018-2022 роки", рішення міської ради від 17.11.2017 №913-20/VI ; "Про затвердження комплексної програми підтримки демобілізованих   учасників антитерористичної операції", рішення міської ради від 17.11.17 № 912-20/VІI; "Про затвердження Програми "Родина героя", рішення міської ради від 17.11.2017 №914-20/VIІ </t>
  </si>
  <si>
    <t xml:space="preserve"> Про затвердження "Програми розвитку сімейної та гендерної політики у м.Дніпродзержинську на 2012-2021 роки", рішення міської ради від 29.02.12 № 370-20/VI (зі змінами)</t>
  </si>
  <si>
    <t xml:space="preserve">Про затвердження "Програми розвитку сімейної та гендерної політики у м.Дніпродзержинську на 2012-2021 роки", рішення міської ради від 29.02.12 № 370-20/VI (зі змінами) </t>
  </si>
  <si>
    <t>"Про затвердження Програми захисту прав дітей та розвитку сімейних форм виховання у м.Дніпродзержинську на 2016-2020 роки" 25.12.15 № 29-03/VII (зі змінами)</t>
  </si>
  <si>
    <t>0110180</t>
  </si>
  <si>
    <t>4110000</t>
  </si>
  <si>
    <t xml:space="preserve">Районні державні адміністрації у містах з районним поділом за відсутності районних у містах радї </t>
  </si>
  <si>
    <t>4100000</t>
  </si>
  <si>
    <t>4110180</t>
  </si>
  <si>
    <t>Програма розвитку місцевого самоврядування у м.Кам'янському на 2017-2021 роки від 16.12.2016 №608-12/VII (зі змінами)</t>
  </si>
  <si>
    <t>4200000</t>
  </si>
  <si>
    <t>4300000</t>
  </si>
  <si>
    <t>4210180</t>
  </si>
  <si>
    <t>4310180</t>
  </si>
  <si>
    <t>0610180</t>
  </si>
  <si>
    <t>0710180</t>
  </si>
  <si>
    <t>0810180</t>
  </si>
  <si>
    <t>0910180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</si>
  <si>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</si>
  <si>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відділи))</t>
  </si>
  <si>
    <t>0210000</t>
  </si>
  <si>
    <t>0210180</t>
  </si>
  <si>
    <t>1610180</t>
  </si>
  <si>
    <t>1700000</t>
  </si>
  <si>
    <t>Орган з питань державного архітектурно-будівельного контролю</t>
  </si>
  <si>
    <t>1710000</t>
  </si>
  <si>
    <t>Управління державного архітектурно-будівельного контролю</t>
  </si>
  <si>
    <t>1710180</t>
  </si>
  <si>
    <t>1910180</t>
  </si>
  <si>
    <t>Орган з питань економічного розвитку, торгівлі та інвестицій</t>
  </si>
  <si>
    <t>2710180</t>
  </si>
  <si>
    <t>01080</t>
  </si>
  <si>
    <t>2810180</t>
  </si>
  <si>
    <t>2900000</t>
  </si>
  <si>
    <t>Орган захисту населення і територій від надзвичайних ситуацій техногенного та природного характеру</t>
  </si>
  <si>
    <t>2910180</t>
  </si>
  <si>
    <t>3110180</t>
  </si>
  <si>
    <t>3200000</t>
  </si>
  <si>
    <t>3210000</t>
  </si>
  <si>
    <t>Орган з питань реклами та масових заходів</t>
  </si>
  <si>
    <t>3210180</t>
  </si>
  <si>
    <t>3410180</t>
  </si>
  <si>
    <t>Орган з питань фінансів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</si>
  <si>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 ради, районні ради у містах</t>
  </si>
  <si>
    <t>Кам'янська міська рада</t>
  </si>
  <si>
    <t>Програма підтримки Кам'янської міської виборчої комісії у міжвиборчий період від 17.11.2017 №884-20/VII</t>
  </si>
  <si>
    <t>Програма благоустрою м.Кам'янське на 2015-2019 роки, рішення міської ради від  26.12.2014 №1182-58/VI (зі змінами)</t>
  </si>
  <si>
    <t>Програма регулювання чисельності безпритульних тварин у м.Кам'янське на 2018-2022 роки, рішення міської ради від 17.11.2017 № 891-20/VII</t>
  </si>
  <si>
    <t>Програма "Безпечне місто Дніпродзержинськ на 2016–2020 роки", рішення міської ради від 26.02.2016 №94-05/VII</t>
  </si>
  <si>
    <t>Програма ремонту та утримання фонтанів м.Кам'янське на 2017-2020 роки, рішення  міської ради від 28.10.2016 № 528-11/VII</t>
  </si>
  <si>
    <t>0614020</t>
  </si>
  <si>
    <r>
      <t>Про затвердження програми розвитку культури  у місті Кам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янське на 2016 - 2020 роки </t>
    </r>
  </si>
  <si>
    <t>3116082</t>
  </si>
  <si>
    <t>6082</t>
  </si>
  <si>
    <t>Придбання житла для окремих категорій населення відповідно до законодавства</t>
  </si>
  <si>
    <t>0610</t>
  </si>
  <si>
    <t>3116086</t>
  </si>
  <si>
    <t>6086</t>
  </si>
  <si>
    <t xml:space="preserve">Інша діяльність щодо забезпечення житлом громадян </t>
  </si>
  <si>
    <t>Реалізація програм і заходів в галузі туризму та курортів</t>
  </si>
  <si>
    <t>7693</t>
  </si>
  <si>
    <t>Інші заходи, пов'язані з економічною діяльністю</t>
  </si>
  <si>
    <t>Інші заходи у сфері автотранспорту</t>
  </si>
  <si>
    <t>Комплексна програма сприяння розвитку підприємництва в м.Дніпродзержинську на 2016–2018 роки, рішення міської ради від 30.10.2015 №1431-67/VІІ (зі змінами)</t>
  </si>
  <si>
    <t>0717322</t>
  </si>
  <si>
    <t>Інші  медичні програми, заклади та заходи у сфері охорони здоров’я</t>
  </si>
  <si>
    <t>Програма соціально-економічного та культурного розвитку міста на 2018 рік</t>
  </si>
  <si>
    <t xml:space="preserve">Утримання та розвиток транспортної інфраструктури </t>
  </si>
  <si>
    <t>Програма розвитку міськелектротранспорту міста Кам`янське на 2018 - 2020 роки, рішення міської ради від  17.11.2017 №849-20/VII</t>
  </si>
  <si>
    <t>Програма розвитку житлового господарства м.Кам'янське, рішення міської ради від 26.02.2016 №93-05/VІІ (зі змінами)</t>
  </si>
  <si>
    <t>Програма розвитку транспортного комплексу м.Кам'янське на 2018 - 2022 роки, рішення міської ради від 29.09.2017 №843-19/VІІ</t>
  </si>
  <si>
    <t>3100</t>
  </si>
  <si>
    <t>3160</t>
  </si>
  <si>
    <t>3180</t>
  </si>
  <si>
    <t>3110</t>
  </si>
  <si>
    <t>3130</t>
  </si>
  <si>
    <t>0617320</t>
  </si>
  <si>
    <t>Будівництво об`єктів соціально-культурного призначення</t>
  </si>
  <si>
    <t>0617321</t>
  </si>
  <si>
    <t>Будівництво освітніх установ та закладів</t>
  </si>
  <si>
    <t>0617640</t>
  </si>
  <si>
    <t>Про затвердження програми енергоефективності та зменшення споживання енергетичних ресурсів у м.Кам’янському на 2018 рік, рішення міської ради від 17.11.2017  №  888-20/VII</t>
  </si>
  <si>
    <t xml:space="preserve">в т.ч. за рахунок зовнішнього місцевого запозичення шляхом залучення кредиту від Північної Екологічної Фінансвової Корпорації (НЕФКО) </t>
  </si>
  <si>
    <t>0717380</t>
  </si>
  <si>
    <t>Реалізація інших заходів щодо соціально-економічного розвитку територій</t>
  </si>
  <si>
    <t>1517320</t>
  </si>
  <si>
    <t>7320</t>
  </si>
  <si>
    <t>1517322</t>
  </si>
  <si>
    <t>7322</t>
  </si>
  <si>
    <t>Будівництво медичних установ та закладів</t>
  </si>
  <si>
    <t>1519770</t>
  </si>
  <si>
    <t>9770</t>
  </si>
  <si>
    <t>Інші субвенції з місцевого бюджету</t>
  </si>
  <si>
    <t>Про затвердження Програми благоустрою м.Дніпродзержинська на 2015 –2019 роки, рішення міської ради від  26.12.2014 №1182-58/VI (зі змінами)</t>
  </si>
  <si>
    <t>Про затвердження Програми підтримки внутрішньо переміщених осіб, рішення міської ради від 27.06.14 №1079-51/УІ (зі змінами)</t>
  </si>
  <si>
    <t>1516086</t>
  </si>
  <si>
    <t>Інша діяльність щодо забезпечення житлом громадян</t>
  </si>
  <si>
    <t>1516080</t>
  </si>
  <si>
    <t>6080</t>
  </si>
  <si>
    <t>Реалізація державних та місцевих житлових програм</t>
  </si>
  <si>
    <t>в т.ч.: субвенція Петриківському району на виготовлення планів земельних ділянок для учасників АТО</t>
  </si>
  <si>
    <t>1917410</t>
  </si>
  <si>
    <t>7410</t>
  </si>
  <si>
    <t>Забезпечення надання послуг з перевезення пасажирів автомобільним транспортом</t>
  </si>
  <si>
    <t>1917420</t>
  </si>
  <si>
    <t>7420</t>
  </si>
  <si>
    <t>Забезпечення надання послуг з перевезення пасажирів електротранспортом</t>
  </si>
  <si>
    <t>1917426</t>
  </si>
  <si>
    <t>7426</t>
  </si>
  <si>
    <t>0453</t>
  </si>
  <si>
    <t>1917450</t>
  </si>
  <si>
    <t>0452</t>
  </si>
  <si>
    <t>Інша діяльність у сфері транспорту</t>
  </si>
  <si>
    <t>2717620</t>
  </si>
  <si>
    <t>7620</t>
  </si>
  <si>
    <t>Розвиток готельного господарства та туризму</t>
  </si>
  <si>
    <t>2717622</t>
  </si>
  <si>
    <t>7622</t>
  </si>
  <si>
    <t>2717640</t>
  </si>
  <si>
    <t>7640</t>
  </si>
  <si>
    <t>2717690</t>
  </si>
  <si>
    <t>7690</t>
  </si>
  <si>
    <t>Інша економічна діяльність</t>
  </si>
  <si>
    <t xml:space="preserve">Про партиципаторне бюджетування (бюджет участі) у місті Кам’янське на 2017-2021 роки, рішення міської ради від 17.11.2017 1№ 880-20/VII  </t>
  </si>
  <si>
    <t>2918110</t>
  </si>
  <si>
    <t>8110</t>
  </si>
  <si>
    <t>Заходи запобігання та ліквідації надзвичайних ситуацій та наслідків стихійного лиха</t>
  </si>
  <si>
    <t>2918120</t>
  </si>
  <si>
    <t>8120</t>
  </si>
  <si>
    <t>Заходи щодо реагування та ліквідації наслідків надзвичайних ситуацій</t>
  </si>
  <si>
    <t>3116080</t>
  </si>
  <si>
    <t>Міська програма придбання житла для відселення мешканців під'їзду №6, квартири якого непридатні для проживання, в будинку за адресою: просп.Свободи, 67</t>
  </si>
  <si>
    <t>Програма надання жилих приміщень сім’ям, в яких одночасно народилось троє і більше дітей, сім’ям, в яких жінкам присвоєно почесне звання України «Мати-героїня», та які потребують поліпшення житлових умов, на 2018 – 2022 роки</t>
  </si>
  <si>
    <t>3117690</t>
  </si>
  <si>
    <t>3117693</t>
  </si>
  <si>
    <t>Інші заходи, пов`язані з економічною діяльністю</t>
  </si>
  <si>
    <t xml:space="preserve"> Про затвердження програми розвитку земельних відносин у місті Кам'янське на 2018 – 2020 роки, від 17.11.2017 № 863-20/VII    </t>
  </si>
  <si>
    <t>0725</t>
  </si>
  <si>
    <t>Будівництво об'єктів житлово-комунального господарства</t>
  </si>
  <si>
    <t>Будівництво установ та закладів соціальної сфери</t>
  </si>
  <si>
    <t>Будівництво споруд, установ та закладів фізичної культури і спорту</t>
  </si>
  <si>
    <t>Архівне управління міської ради</t>
  </si>
  <si>
    <t>від_____ №________</t>
  </si>
  <si>
    <t>"Про міський бюджет на 2018 рік"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</si>
</sst>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Arial Cyr"/>
      <family val="0"/>
    </font>
    <font>
      <sz val="8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>
      <alignment vertical="top"/>
      <protection/>
    </xf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2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0" fontId="4" fillId="25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25" borderId="10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49" fontId="16" fillId="0" borderId="0" xfId="0" applyNumberFormat="1" applyFont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4" fontId="16" fillId="0" borderId="11" xfId="0" applyNumberFormat="1" applyFont="1" applyBorder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2" fontId="4" fillId="4" borderId="10" xfId="0" applyNumberFormat="1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vertical="center" wrapText="1"/>
    </xf>
    <xf numFmtId="2" fontId="4" fillId="25" borderId="10" xfId="0" applyNumberFormat="1" applyFont="1" applyFill="1" applyBorder="1" applyAlignment="1" quotePrefix="1">
      <alignment vertical="center" wrapText="1"/>
    </xf>
    <xf numFmtId="4" fontId="4" fillId="2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18" fillId="25" borderId="10" xfId="0" applyNumberFormat="1" applyFont="1" applyFill="1" applyBorder="1" applyAlignment="1" quotePrefix="1">
      <alignment horizontal="center"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 quotePrefix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2" fontId="10" fillId="4" borderId="10" xfId="0" applyNumberFormat="1" applyFont="1" applyFill="1" applyBorder="1" applyAlignment="1" quotePrefix="1">
      <alignment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4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quotePrefix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0" fontId="10" fillId="4" borderId="10" xfId="0" applyFont="1" applyFill="1" applyBorder="1" applyAlignment="1" quotePrefix="1">
      <alignment horizontal="center" vertical="center" wrapText="1"/>
    </xf>
    <xf numFmtId="2" fontId="10" fillId="4" borderId="10" xfId="0" applyNumberFormat="1" applyFont="1" applyFill="1" applyBorder="1" applyAlignment="1" quotePrefix="1">
      <alignment horizontal="left" vertical="center" wrapText="1"/>
    </xf>
    <xf numFmtId="0" fontId="10" fillId="25" borderId="10" xfId="0" applyFont="1" applyFill="1" applyBorder="1" applyAlignment="1" quotePrefix="1">
      <alignment horizontal="center" vertical="center" wrapText="1"/>
    </xf>
    <xf numFmtId="2" fontId="10" fillId="25" borderId="10" xfId="0" applyNumberFormat="1" applyFont="1" applyFill="1" applyBorder="1" applyAlignment="1" quotePrefix="1">
      <alignment horizontal="left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26" borderId="10" xfId="0" applyNumberFormat="1" applyFont="1" applyFill="1" applyBorder="1" applyAlignment="1">
      <alignment vertical="center" wrapText="1"/>
    </xf>
    <xf numFmtId="2" fontId="4" fillId="26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 quotePrefix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 quotePrefix="1">
      <alignment horizontal="left" vertical="center" wrapText="1"/>
    </xf>
    <xf numFmtId="2" fontId="4" fillId="4" borderId="10" xfId="0" applyNumberFormat="1" applyFont="1" applyFill="1" applyBorder="1" applyAlignment="1" quotePrefix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 quotePrefix="1">
      <alignment horizontal="center" vertical="center" wrapText="1"/>
    </xf>
    <xf numFmtId="2" fontId="4" fillId="4" borderId="10" xfId="0" applyNumberFormat="1" applyFont="1" applyFill="1" applyBorder="1" applyAlignment="1">
      <alignment horizontal="left" vertical="center" wrapText="1"/>
    </xf>
    <xf numFmtId="3" fontId="4" fillId="4" borderId="10" xfId="48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" fontId="10" fillId="4" borderId="10" xfId="0" applyNumberFormat="1" applyFont="1" applyFill="1" applyBorder="1" applyAlignment="1">
      <alignment vertical="center" wrapText="1"/>
    </xf>
    <xf numFmtId="4" fontId="10" fillId="25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10" fillId="25" borderId="10" xfId="0" applyNumberFormat="1" applyFont="1" applyFill="1" applyBorder="1" applyAlignment="1">
      <alignment horizontal="center" vertical="center" wrapText="1"/>
    </xf>
    <xf numFmtId="2" fontId="10" fillId="25" borderId="10" xfId="0" applyNumberFormat="1" applyFont="1" applyFill="1" applyBorder="1" applyAlignment="1" quotePrefix="1">
      <alignment vertical="center" wrapText="1"/>
    </xf>
    <xf numFmtId="2" fontId="2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48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" fontId="4" fillId="0" borderId="10" xfId="48" applyNumberFormat="1" applyFont="1" applyFill="1" applyBorder="1" applyAlignment="1">
      <alignment horizontal="center" vertical="center" wrapText="1"/>
      <protection/>
    </xf>
    <xf numFmtId="4" fontId="4" fillId="0" borderId="10" xfId="48" applyNumberFormat="1" applyFont="1" applyFill="1" applyBorder="1" applyAlignment="1">
      <alignment horizontal="right" vertical="center" wrapText="1"/>
      <protection/>
    </xf>
    <xf numFmtId="4" fontId="4" fillId="22" borderId="10" xfId="0" applyNumberFormat="1" applyFont="1" applyFill="1" applyBorder="1" applyAlignment="1">
      <alignment vertical="center" wrapText="1"/>
    </xf>
    <xf numFmtId="49" fontId="4" fillId="22" borderId="10" xfId="0" applyNumberFormat="1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22" borderId="10" xfId="0" applyNumberFormat="1" applyFont="1" applyFill="1" applyBorder="1" applyAlignment="1" quotePrefix="1">
      <alignment horizontal="center" vertical="center" wrapText="1"/>
    </xf>
    <xf numFmtId="2" fontId="4" fillId="22" borderId="10" xfId="0" applyNumberFormat="1" applyFont="1" applyFill="1" applyBorder="1" applyAlignment="1" quotePrefix="1">
      <alignment horizontal="left" vertical="center" wrapText="1"/>
    </xf>
    <xf numFmtId="3" fontId="4" fillId="0" borderId="13" xfId="0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22" borderId="10" xfId="0" applyNumberFormat="1" applyFont="1" applyFill="1" applyBorder="1" applyAlignment="1" quotePrefix="1">
      <alignment vertical="center" wrapText="1"/>
    </xf>
    <xf numFmtId="0" fontId="4" fillId="0" borderId="14" xfId="0" applyFont="1" applyBorder="1" applyAlignment="1">
      <alignment horizontal="left" vertical="center" wrapText="1"/>
    </xf>
    <xf numFmtId="3" fontId="4" fillId="0" borderId="13" xfId="48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26" borderId="10" xfId="0" applyNumberFormat="1" applyFont="1" applyFill="1" applyBorder="1" applyAlignment="1">
      <alignment horizontal="right" vertical="center" wrapText="1"/>
    </xf>
    <xf numFmtId="4" fontId="2" fillId="22" borderId="10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4" fillId="22" borderId="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vertical="center" wrapText="1"/>
    </xf>
    <xf numFmtId="2" fontId="4" fillId="25" borderId="10" xfId="0" applyNumberFormat="1" applyFont="1" applyFill="1" applyBorder="1" applyAlignment="1">
      <alignment vertical="center" wrapText="1"/>
    </xf>
    <xf numFmtId="2" fontId="4" fillId="22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0" fillId="25" borderId="10" xfId="0" applyNumberFormat="1" applyFont="1" applyFill="1" applyBorder="1" applyAlignment="1" quotePrefix="1">
      <alignment horizontal="center" vertical="center" wrapText="1"/>
    </xf>
    <xf numFmtId="49" fontId="2" fillId="4" borderId="10" xfId="0" applyNumberFormat="1" applyFont="1" applyFill="1" applyBorder="1" applyAlignment="1" quotePrefix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 quotePrefix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2" fontId="4" fillId="22" borderId="10" xfId="0" applyNumberFormat="1" applyFont="1" applyFill="1" applyBorder="1" applyAlignment="1" quotePrefix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49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 quotePrefix="1">
      <alignment horizontal="center" vertical="center" wrapText="1"/>
    </xf>
    <xf numFmtId="4" fontId="21" fillId="0" borderId="10" xfId="0" applyNumberFormat="1" applyFont="1" applyFill="1" applyBorder="1" applyAlignment="1">
      <alignment vertical="center" wrapText="1"/>
    </xf>
    <xf numFmtId="3" fontId="21" fillId="0" borderId="10" xfId="48" applyNumberFormat="1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vertical="center"/>
    </xf>
    <xf numFmtId="1" fontId="2" fillId="0" borderId="10" xfId="0" applyNumberFormat="1" applyFont="1" applyBorder="1" applyAlignment="1" quotePrefix="1">
      <alignment horizontal="center" vertical="center" wrapText="1"/>
    </xf>
    <xf numFmtId="49" fontId="2" fillId="22" borderId="10" xfId="0" applyNumberFormat="1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/>
    </xf>
    <xf numFmtId="4" fontId="10" fillId="25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 quotePrefix="1">
      <alignment vertical="center" wrapText="1"/>
    </xf>
    <xf numFmtId="0" fontId="4" fillId="0" borderId="0" xfId="0" applyFont="1" applyFill="1" applyBorder="1" applyAlignment="1">
      <alignment vertical="center"/>
    </xf>
    <xf numFmtId="49" fontId="2" fillId="25" borderId="10" xfId="0" applyNumberFormat="1" applyFont="1" applyFill="1" applyBorder="1" applyAlignment="1" quotePrefix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 quotePrefix="1">
      <alignment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 quotePrefix="1">
      <alignment horizontal="center" vertical="center" wrapText="1"/>
    </xf>
    <xf numFmtId="2" fontId="2" fillId="24" borderId="10" xfId="0" applyNumberFormat="1" applyFont="1" applyFill="1" applyBorder="1" applyAlignment="1" quotePrefix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2" fontId="10" fillId="25" borderId="10" xfId="0" applyNumberFormat="1" applyFont="1" applyFill="1" applyBorder="1" applyAlignment="1">
      <alignment vertical="center" wrapText="1"/>
    </xf>
    <xf numFmtId="1" fontId="4" fillId="22" borderId="10" xfId="0" applyNumberFormat="1" applyFont="1" applyFill="1" applyBorder="1" applyAlignment="1" quotePrefix="1">
      <alignment horizontal="center" vertical="center" wrapText="1"/>
    </xf>
    <xf numFmtId="0" fontId="4" fillId="22" borderId="10" xfId="0" applyFont="1" applyFill="1" applyBorder="1" applyAlignment="1" quotePrefix="1">
      <alignment horizontal="center" vertical="center" wrapText="1"/>
    </xf>
    <xf numFmtId="0" fontId="4" fillId="22" borderId="10" xfId="0" applyFont="1" applyFill="1" applyBorder="1" applyAlignment="1">
      <alignment horizontal="left" vertical="center" wrapText="1"/>
    </xf>
    <xf numFmtId="3" fontId="4" fillId="22" borderId="10" xfId="48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 quotePrefix="1">
      <alignment horizontal="center" vertical="center" wrapText="1"/>
    </xf>
    <xf numFmtId="0" fontId="4" fillId="24" borderId="0" xfId="0" applyFont="1" applyFill="1" applyAlignment="1">
      <alignment vertical="center"/>
    </xf>
    <xf numFmtId="3" fontId="4" fillId="22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0" xfId="0" applyFont="1" applyAlignment="1">
      <alignment vertical="center"/>
    </xf>
    <xf numFmtId="2" fontId="21" fillId="0" borderId="10" xfId="0" applyNumberFormat="1" applyFont="1" applyBorder="1" applyAlignment="1" quotePrefix="1">
      <alignment horizontal="center" vertical="center" wrapText="1"/>
    </xf>
    <xf numFmtId="2" fontId="21" fillId="0" borderId="10" xfId="0" applyNumberFormat="1" applyFont="1" applyBorder="1" applyAlignment="1">
      <alignment horizontal="left" vertical="center" wrapText="1"/>
    </xf>
    <xf numFmtId="3" fontId="21" fillId="0" borderId="10" xfId="0" applyNumberFormat="1" applyFont="1" applyFill="1" applyBorder="1" applyAlignment="1" applyProtection="1">
      <alignment horizontal="center" vertical="center" wrapText="1"/>
      <protection/>
    </xf>
    <xf numFmtId="4" fontId="21" fillId="0" borderId="10" xfId="0" applyNumberFormat="1" applyFont="1" applyBorder="1" applyAlignment="1">
      <alignment vertical="center" wrapText="1"/>
    </xf>
    <xf numFmtId="49" fontId="4" fillId="22" borderId="10" xfId="0" applyNumberFormat="1" applyFont="1" applyFill="1" applyBorder="1" applyAlignment="1">
      <alignment horizontal="left" vertical="center" wrapText="1"/>
    </xf>
    <xf numFmtId="0" fontId="12" fillId="22" borderId="0" xfId="0" applyFont="1" applyFill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3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left" vertical="center" wrapText="1"/>
    </xf>
    <xf numFmtId="2" fontId="10" fillId="25" borderId="10" xfId="0" applyNumberFormat="1" applyFont="1" applyFill="1" applyBorder="1" applyAlignment="1">
      <alignment horizontal="center" vertical="center" wrapText="1"/>
    </xf>
    <xf numFmtId="2" fontId="10" fillId="25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9" fillId="0" borderId="0" xfId="0" applyNumberFormat="1" applyFont="1" applyFill="1" applyAlignment="1" applyProtection="1">
      <alignment vertical="center" wrapText="1"/>
      <protection/>
    </xf>
    <xf numFmtId="2" fontId="10" fillId="25" borderId="11" xfId="0" applyNumberFormat="1" applyFont="1" applyFill="1" applyBorder="1" applyAlignment="1">
      <alignment horizontal="left" vertical="center" wrapText="1"/>
    </xf>
    <xf numFmtId="2" fontId="10" fillId="25" borderId="12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>
      <alignment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2" fontId="4" fillId="4" borderId="13" xfId="0" applyNumberFormat="1" applyFont="1" applyFill="1" applyBorder="1" applyAlignment="1" quotePrefix="1">
      <alignment vertical="center" wrapText="1"/>
    </xf>
    <xf numFmtId="4" fontId="4" fillId="4" borderId="13" xfId="0" applyNumberFormat="1" applyFont="1" applyFill="1" applyBorder="1" applyAlignment="1">
      <alignment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>
      <alignment vertical="center" wrapText="1"/>
    </xf>
    <xf numFmtId="0" fontId="0" fillId="22" borderId="10" xfId="0" applyFont="1" applyFill="1" applyBorder="1" applyAlignment="1" quotePrefix="1">
      <alignment horizontal="center" vertical="center" wrapText="1"/>
    </xf>
    <xf numFmtId="2" fontId="0" fillId="22" borderId="10" xfId="0" applyNumberFormat="1" applyFont="1" applyFill="1" applyBorder="1" applyAlignment="1">
      <alignment horizontal="center" vertical="center" wrapText="1"/>
    </xf>
    <xf numFmtId="3" fontId="4" fillId="22" borderId="12" xfId="4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4" borderId="10" xfId="0" applyNumberFormat="1" applyFont="1" applyFill="1" applyBorder="1" applyAlignment="1" quotePrefix="1">
      <alignment horizontal="center" vertical="center" wrapText="1"/>
    </xf>
    <xf numFmtId="2" fontId="10" fillId="25" borderId="10" xfId="0" applyNumberFormat="1" applyFont="1" applyFill="1" applyBorder="1" applyAlignment="1" quotePrefix="1">
      <alignment horizontal="center" vertical="center" wrapText="1"/>
    </xf>
    <xf numFmtId="2" fontId="10" fillId="25" borderId="11" xfId="0" applyNumberFormat="1" applyFont="1" applyFill="1" applyBorder="1" applyAlignment="1" quotePrefix="1">
      <alignment horizontal="left" vertical="center" wrapText="1"/>
    </xf>
    <xf numFmtId="2" fontId="10" fillId="25" borderId="12" xfId="0" applyNumberFormat="1" applyFont="1" applyFill="1" applyBorder="1" applyAlignment="1" quotePrefix="1">
      <alignment horizontal="left" vertical="center" wrapText="1"/>
    </xf>
    <xf numFmtId="2" fontId="18" fillId="25" borderId="11" xfId="0" applyNumberFormat="1" applyFont="1" applyFill="1" applyBorder="1" applyAlignment="1" quotePrefix="1">
      <alignment horizontal="left" vertical="center" wrapText="1"/>
    </xf>
    <xf numFmtId="2" fontId="18" fillId="25" borderId="12" xfId="0" applyNumberFormat="1" applyFont="1" applyFill="1" applyBorder="1" applyAlignment="1" quotePrefix="1">
      <alignment horizontal="left" vertical="center" wrapText="1"/>
    </xf>
    <xf numFmtId="2" fontId="4" fillId="4" borderId="10" xfId="0" applyNumberFormat="1" applyFont="1" applyFill="1" applyBorder="1" applyAlignment="1" quotePrefix="1">
      <alignment vertical="top" wrapText="1"/>
    </xf>
    <xf numFmtId="49" fontId="10" fillId="25" borderId="10" xfId="0" applyNumberFormat="1" applyFont="1" applyFill="1" applyBorder="1" applyAlignment="1">
      <alignment horizontal="center" vertical="top" wrapText="1"/>
    </xf>
    <xf numFmtId="0" fontId="10" fillId="25" borderId="10" xfId="0" applyFont="1" applyFill="1" applyBorder="1" applyAlignment="1">
      <alignment horizontal="center" vertical="top" wrapText="1"/>
    </xf>
    <xf numFmtId="0" fontId="10" fillId="25" borderId="10" xfId="0" applyFont="1" applyFill="1" applyBorder="1" applyAlignment="1">
      <alignment vertical="top" wrapText="1"/>
    </xf>
    <xf numFmtId="3" fontId="4" fillId="0" borderId="13" xfId="48" applyNumberFormat="1" applyFont="1" applyFill="1" applyBorder="1" applyAlignment="1">
      <alignment horizontal="center" vertical="center" wrapText="1"/>
      <protection/>
    </xf>
    <xf numFmtId="3" fontId="4" fillId="0" borderId="14" xfId="48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2" fillId="0" borderId="13" xfId="0" applyNumberFormat="1" applyFont="1" applyBorder="1" applyAlignment="1" quotePrefix="1">
      <alignment horizontal="center" vertical="center" wrapText="1"/>
    </xf>
    <xf numFmtId="1" fontId="2" fillId="0" borderId="14" xfId="0" applyNumberFormat="1" applyFont="1" applyBorder="1" applyAlignment="1" quotePrefix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2" fontId="10" fillId="25" borderId="11" xfId="0" applyNumberFormat="1" applyFont="1" applyFill="1" applyBorder="1" applyAlignment="1" quotePrefix="1">
      <alignment horizontal="left" vertical="center" wrapText="1"/>
    </xf>
    <xf numFmtId="2" fontId="10" fillId="25" borderId="12" xfId="0" applyNumberFormat="1" applyFont="1" applyFill="1" applyBorder="1" applyAlignment="1" quotePrefix="1">
      <alignment horizontal="left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quotePrefix="1">
      <alignment horizontal="center" vertical="center" wrapText="1"/>
    </xf>
    <xf numFmtId="2" fontId="18" fillId="25" borderId="11" xfId="0" applyNumberFormat="1" applyFont="1" applyFill="1" applyBorder="1" applyAlignment="1" quotePrefix="1">
      <alignment horizontal="left" vertical="center" wrapText="1"/>
    </xf>
    <xf numFmtId="2" fontId="18" fillId="25" borderId="12" xfId="0" applyNumberFormat="1" applyFont="1" applyFill="1" applyBorder="1" applyAlignment="1" quotePrefix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 quotePrefix="1">
      <alignment horizontal="center" vertical="center" wrapText="1"/>
    </xf>
    <xf numFmtId="2" fontId="2" fillId="0" borderId="14" xfId="0" applyNumberFormat="1" applyFont="1" applyBorder="1" applyAlignment="1" quotePrefix="1">
      <alignment horizontal="center" vertical="center" wrapText="1"/>
    </xf>
    <xf numFmtId="3" fontId="4" fillId="0" borderId="10" xfId="48" applyNumberFormat="1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2" fillId="0" borderId="14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0" fillId="25" borderId="11" xfId="0" applyNumberFormat="1" applyFont="1" applyFill="1" applyBorder="1" applyAlignment="1">
      <alignment horizontal="left" vertical="center" wrapText="1"/>
    </xf>
    <xf numFmtId="2" fontId="10" fillId="25" borderId="1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3" fontId="4" fillId="26" borderId="13" xfId="0" applyNumberFormat="1" applyFont="1" applyFill="1" applyBorder="1" applyAlignment="1">
      <alignment horizontal="center" vertical="center" wrapText="1"/>
    </xf>
    <xf numFmtId="3" fontId="4" fillId="26" borderId="15" xfId="0" applyNumberFormat="1" applyFont="1" applyFill="1" applyBorder="1" applyAlignment="1">
      <alignment horizontal="center" vertical="center" wrapText="1"/>
    </xf>
    <xf numFmtId="3" fontId="4" fillId="26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2" fontId="4" fillId="26" borderId="10" xfId="0" applyNumberFormat="1" applyFont="1" applyFill="1" applyBorder="1" applyAlignment="1">
      <alignment horizontal="center" vertical="center" wrapText="1"/>
    </xf>
    <xf numFmtId="2" fontId="4" fillId="26" borderId="10" xfId="0" applyNumberFormat="1" applyFont="1" applyFill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7"/>
  <sheetViews>
    <sheetView tabSelected="1" view="pageBreakPreview" zoomScale="75" zoomScaleNormal="75" zoomScaleSheetLayoutView="75" zoomScalePageLayoutView="0" workbookViewId="0" topLeftCell="A1">
      <pane xSplit="4" ySplit="14" topLeftCell="E72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H75" sqref="H75"/>
    </sheetView>
  </sheetViews>
  <sheetFormatPr defaultColWidth="8.875" defaultRowHeight="12.75"/>
  <cols>
    <col min="1" max="1" width="14.375" style="13" customWidth="1"/>
    <col min="2" max="2" width="11.75390625" style="13" customWidth="1"/>
    <col min="3" max="3" width="12.00390625" style="38" customWidth="1"/>
    <col min="4" max="4" width="31.875" style="14" customWidth="1"/>
    <col min="5" max="5" width="49.125" style="13" customWidth="1"/>
    <col min="6" max="6" width="15.625" style="13" customWidth="1"/>
    <col min="7" max="7" width="16.25390625" style="13" customWidth="1"/>
    <col min="8" max="8" width="17.625" style="13" customWidth="1"/>
    <col min="9" max="9" width="8.875" style="1" customWidth="1"/>
    <col min="10" max="11" width="14.375" style="1" bestFit="1" customWidth="1"/>
    <col min="12" max="12" width="12.25390625" style="1" bestFit="1" customWidth="1"/>
    <col min="13" max="13" width="8.875" style="1" customWidth="1"/>
    <col min="14" max="14" width="15.125" style="1" bestFit="1" customWidth="1"/>
    <col min="15" max="16384" width="8.875" style="1" customWidth="1"/>
  </cols>
  <sheetData>
    <row r="1" spans="1:8" s="2" customFormat="1" ht="18.75">
      <c r="A1" s="23"/>
      <c r="B1" s="23"/>
      <c r="C1" s="23"/>
      <c r="D1" s="24"/>
      <c r="E1" s="32"/>
      <c r="F1" s="32" t="s">
        <v>151</v>
      </c>
      <c r="G1" s="32"/>
      <c r="H1" s="32"/>
    </row>
    <row r="2" spans="1:8" s="2" customFormat="1" ht="18.75">
      <c r="A2" s="23"/>
      <c r="B2" s="23"/>
      <c r="C2" s="23"/>
      <c r="D2" s="24"/>
      <c r="E2" s="32"/>
      <c r="F2" s="276" t="s">
        <v>152</v>
      </c>
      <c r="G2" s="276"/>
      <c r="H2" s="276"/>
    </row>
    <row r="3" spans="1:8" s="2" customFormat="1" ht="18.75">
      <c r="A3" s="23"/>
      <c r="B3" s="23"/>
      <c r="C3" s="23"/>
      <c r="D3" s="24"/>
      <c r="E3" s="32"/>
      <c r="F3" s="276" t="s">
        <v>449</v>
      </c>
      <c r="G3" s="276"/>
      <c r="H3" s="276"/>
    </row>
    <row r="4" spans="1:8" s="2" customFormat="1" ht="18.75">
      <c r="A4" s="23"/>
      <c r="B4" s="23"/>
      <c r="C4" s="23"/>
      <c r="D4" s="24"/>
      <c r="E4" s="32"/>
      <c r="F4" s="276" t="s">
        <v>450</v>
      </c>
      <c r="G4" s="276"/>
      <c r="H4" s="276"/>
    </row>
    <row r="5" spans="1:8" s="2" customFormat="1" ht="18.75">
      <c r="A5" s="23"/>
      <c r="B5" s="23"/>
      <c r="C5" s="23"/>
      <c r="D5" s="24"/>
      <c r="E5" s="29"/>
      <c r="F5" s="276"/>
      <c r="G5" s="276"/>
      <c r="H5" s="276"/>
    </row>
    <row r="6" spans="1:8" s="2" customFormat="1" ht="18.75">
      <c r="A6" s="23"/>
      <c r="B6" s="23"/>
      <c r="C6" s="23"/>
      <c r="D6" s="24"/>
      <c r="E6" s="23"/>
      <c r="F6" s="23"/>
      <c r="G6" s="23"/>
      <c r="H6" s="23"/>
    </row>
    <row r="7" spans="1:8" s="2" customFormat="1" ht="18.75">
      <c r="A7" s="32"/>
      <c r="B7" s="32"/>
      <c r="C7" s="23"/>
      <c r="D7" s="269" t="s">
        <v>149</v>
      </c>
      <c r="E7" s="269"/>
      <c r="F7" s="32"/>
      <c r="G7" s="32"/>
      <c r="H7" s="32"/>
    </row>
    <row r="8" spans="1:8" s="2" customFormat="1" ht="38.25" customHeight="1">
      <c r="A8" s="269" t="s">
        <v>192</v>
      </c>
      <c r="B8" s="269"/>
      <c r="C8" s="269"/>
      <c r="D8" s="269"/>
      <c r="E8" s="269"/>
      <c r="F8" s="269"/>
      <c r="G8" s="269"/>
      <c r="H8" s="269"/>
    </row>
    <row r="9" spans="1:8" s="2" customFormat="1" ht="15.75">
      <c r="A9" s="262"/>
      <c r="B9" s="262"/>
      <c r="C9" s="262"/>
      <c r="D9" s="262"/>
      <c r="E9" s="262"/>
      <c r="F9" s="262"/>
      <c r="G9" s="262"/>
      <c r="H9" s="262"/>
    </row>
    <row r="10" spans="1:8" s="2" customFormat="1" ht="15.75">
      <c r="A10" s="25"/>
      <c r="B10" s="25"/>
      <c r="C10" s="144"/>
      <c r="D10" s="26"/>
      <c r="E10" s="25"/>
      <c r="F10" s="25"/>
      <c r="G10" s="25"/>
      <c r="H10" s="195" t="s">
        <v>0</v>
      </c>
    </row>
    <row r="11" spans="1:8" s="6" customFormat="1" ht="15" customHeight="1">
      <c r="A11" s="237" t="s">
        <v>193</v>
      </c>
      <c r="B11" s="237" t="s">
        <v>114</v>
      </c>
      <c r="C11" s="237" t="s">
        <v>150</v>
      </c>
      <c r="D11" s="274" t="s">
        <v>153</v>
      </c>
      <c r="E11" s="237" t="s">
        <v>105</v>
      </c>
      <c r="F11" s="237" t="s">
        <v>1</v>
      </c>
      <c r="G11" s="237" t="s">
        <v>3</v>
      </c>
      <c r="H11" s="263" t="s">
        <v>113</v>
      </c>
    </row>
    <row r="12" spans="1:8" s="6" customFormat="1" ht="15" customHeight="1">
      <c r="A12" s="237"/>
      <c r="B12" s="237"/>
      <c r="C12" s="237"/>
      <c r="D12" s="274"/>
      <c r="E12" s="237"/>
      <c r="F12" s="237"/>
      <c r="G12" s="237"/>
      <c r="H12" s="263"/>
    </row>
    <row r="13" spans="1:8" s="6" customFormat="1" ht="15" customHeight="1">
      <c r="A13" s="237"/>
      <c r="B13" s="237"/>
      <c r="C13" s="237"/>
      <c r="D13" s="274"/>
      <c r="E13" s="237"/>
      <c r="F13" s="237"/>
      <c r="G13" s="237"/>
      <c r="H13" s="263"/>
    </row>
    <row r="14" spans="1:8" s="6" customFormat="1" ht="37.5" customHeight="1">
      <c r="A14" s="237"/>
      <c r="B14" s="237"/>
      <c r="C14" s="237"/>
      <c r="D14" s="274"/>
      <c r="E14" s="237"/>
      <c r="F14" s="237"/>
      <c r="G14" s="237"/>
      <c r="H14" s="263"/>
    </row>
    <row r="15" spans="1:8" s="7" customFormat="1" ht="9" customHeight="1">
      <c r="A15" s="30">
        <v>1</v>
      </c>
      <c r="B15" s="30">
        <v>2</v>
      </c>
      <c r="C15" s="145">
        <v>3</v>
      </c>
      <c r="D15" s="27">
        <v>4</v>
      </c>
      <c r="E15" s="30">
        <v>5</v>
      </c>
      <c r="F15" s="30">
        <v>6</v>
      </c>
      <c r="G15" s="28">
        <v>7</v>
      </c>
      <c r="H15" s="28">
        <v>8</v>
      </c>
    </row>
    <row r="16" spans="1:8" s="2" customFormat="1" ht="183.75" customHeight="1">
      <c r="A16" s="78" t="s">
        <v>4</v>
      </c>
      <c r="B16" s="82"/>
      <c r="C16" s="208"/>
      <c r="D16" s="102" t="s">
        <v>350</v>
      </c>
      <c r="E16" s="65"/>
      <c r="F16" s="49">
        <f>F17</f>
        <v>3982600</v>
      </c>
      <c r="G16" s="49">
        <f>G17</f>
        <v>0</v>
      </c>
      <c r="H16" s="49">
        <f>F16+G16</f>
        <v>3982600</v>
      </c>
    </row>
    <row r="17" spans="1:8" s="2" customFormat="1" ht="27" customHeight="1">
      <c r="A17" s="80" t="s">
        <v>5</v>
      </c>
      <c r="B17" s="83"/>
      <c r="C17" s="199"/>
      <c r="D17" s="267" t="s">
        <v>351</v>
      </c>
      <c r="E17" s="268"/>
      <c r="F17" s="51">
        <f>F19+F20+F21</f>
        <v>3982600</v>
      </c>
      <c r="G17" s="51">
        <f>G19+G20+G21</f>
        <v>0</v>
      </c>
      <c r="H17" s="51">
        <f>H19+H20+H21</f>
        <v>3982600</v>
      </c>
    </row>
    <row r="18" spans="1:8" s="2" customFormat="1" ht="15.75">
      <c r="A18" s="181" t="s">
        <v>206</v>
      </c>
      <c r="B18" s="122"/>
      <c r="C18" s="121"/>
      <c r="D18" s="123" t="s">
        <v>207</v>
      </c>
      <c r="E18" s="129"/>
      <c r="F18" s="119">
        <f>F19</f>
        <v>3342600</v>
      </c>
      <c r="G18" s="119">
        <f>G19</f>
        <v>0</v>
      </c>
      <c r="H18" s="119">
        <f>H19</f>
        <v>3342600</v>
      </c>
    </row>
    <row r="19" spans="1:8" s="2" customFormat="1" ht="53.25" customHeight="1">
      <c r="A19" s="52" t="s">
        <v>204</v>
      </c>
      <c r="B19" s="52">
        <v>8410</v>
      </c>
      <c r="C19" s="154" t="s">
        <v>6</v>
      </c>
      <c r="D19" s="53" t="s">
        <v>205</v>
      </c>
      <c r="E19" s="84" t="s">
        <v>208</v>
      </c>
      <c r="F19" s="77">
        <v>3342600</v>
      </c>
      <c r="G19" s="56"/>
      <c r="H19" s="56">
        <f aca="true" t="shared" si="0" ref="H19:H68">F19+G19</f>
        <v>3342600</v>
      </c>
    </row>
    <row r="20" spans="1:8" s="2" customFormat="1" ht="51.75" customHeight="1">
      <c r="A20" s="52" t="s">
        <v>311</v>
      </c>
      <c r="B20" s="73" t="s">
        <v>70</v>
      </c>
      <c r="C20" s="154" t="s">
        <v>7</v>
      </c>
      <c r="D20" s="53" t="s">
        <v>146</v>
      </c>
      <c r="E20" s="74" t="s">
        <v>316</v>
      </c>
      <c r="F20" s="77">
        <v>490000</v>
      </c>
      <c r="G20" s="56"/>
      <c r="H20" s="56">
        <f t="shared" si="0"/>
        <v>490000</v>
      </c>
    </row>
    <row r="21" spans="1:8" s="2" customFormat="1" ht="54" customHeight="1">
      <c r="A21" s="52" t="s">
        <v>311</v>
      </c>
      <c r="B21" s="73" t="s">
        <v>70</v>
      </c>
      <c r="C21" s="154" t="s">
        <v>7</v>
      </c>
      <c r="D21" s="53" t="s">
        <v>159</v>
      </c>
      <c r="E21" s="74" t="s">
        <v>352</v>
      </c>
      <c r="F21" s="77">
        <v>150000</v>
      </c>
      <c r="G21" s="56"/>
      <c r="H21" s="56">
        <f t="shared" si="0"/>
        <v>150000</v>
      </c>
    </row>
    <row r="22" spans="1:8" s="2" customFormat="1" ht="150" customHeight="1">
      <c r="A22" s="100" t="s">
        <v>325</v>
      </c>
      <c r="B22" s="101"/>
      <c r="C22" s="101"/>
      <c r="D22" s="102" t="s">
        <v>326</v>
      </c>
      <c r="E22" s="103"/>
      <c r="F22" s="49">
        <f aca="true" t="shared" si="1" ref="F22:H23">SUM(F23)</f>
        <v>60000</v>
      </c>
      <c r="G22" s="49">
        <f t="shared" si="1"/>
        <v>0</v>
      </c>
      <c r="H22" s="49">
        <f t="shared" si="1"/>
        <v>60000</v>
      </c>
    </row>
    <row r="23" spans="1:8" s="9" customFormat="1" ht="31.5" customHeight="1">
      <c r="A23" s="108" t="s">
        <v>327</v>
      </c>
      <c r="B23" s="147"/>
      <c r="C23" s="147"/>
      <c r="D23" s="204" t="s">
        <v>448</v>
      </c>
      <c r="E23" s="205"/>
      <c r="F23" s="106">
        <f t="shared" si="1"/>
        <v>60000</v>
      </c>
      <c r="G23" s="106">
        <f t="shared" si="1"/>
        <v>0</v>
      </c>
      <c r="H23" s="106">
        <f t="shared" si="1"/>
        <v>60000</v>
      </c>
    </row>
    <row r="24" spans="1:8" s="2" customFormat="1" ht="53.25" customHeight="1">
      <c r="A24" s="73" t="s">
        <v>328</v>
      </c>
      <c r="B24" s="73" t="s">
        <v>70</v>
      </c>
      <c r="C24" s="73" t="s">
        <v>7</v>
      </c>
      <c r="D24" s="53" t="s">
        <v>146</v>
      </c>
      <c r="E24" s="74" t="s">
        <v>316</v>
      </c>
      <c r="F24" s="77">
        <v>60000</v>
      </c>
      <c r="G24" s="56"/>
      <c r="H24" s="56">
        <f>SUM(F24:G24)</f>
        <v>60000</v>
      </c>
    </row>
    <row r="25" spans="1:8" s="2" customFormat="1" ht="33.75" customHeight="1">
      <c r="A25" s="148" t="s">
        <v>209</v>
      </c>
      <c r="B25" s="149"/>
      <c r="C25" s="209"/>
      <c r="D25" s="169" t="s">
        <v>210</v>
      </c>
      <c r="E25" s="48"/>
      <c r="F25" s="49">
        <f>F26</f>
        <v>14023148</v>
      </c>
      <c r="G25" s="49">
        <f>G26</f>
        <v>22980693</v>
      </c>
      <c r="H25" s="49">
        <f>F25+G25</f>
        <v>37003841</v>
      </c>
    </row>
    <row r="26" spans="1:8" s="2" customFormat="1" ht="36.75" customHeight="1">
      <c r="A26" s="58" t="s">
        <v>211</v>
      </c>
      <c r="B26" s="59"/>
      <c r="C26" s="60"/>
      <c r="D26" s="252" t="s">
        <v>12</v>
      </c>
      <c r="E26" s="253"/>
      <c r="F26" s="51">
        <f>F27+F28+F29+F30+F31+F32+F40+F41+F42+F44+F45+F47+F48+F57+F59+F61+F62+F64+F65+F66+F67+F33+F34</f>
        <v>14023148</v>
      </c>
      <c r="G26" s="51">
        <f>G27+G28+G29+G30+G31+G32+G40+G41+G42+G44+G45+G47+G48+G57+G59+G61+G62+G64+G65+G66+G67+G33+G34</f>
        <v>22980693</v>
      </c>
      <c r="H26" s="51">
        <f>H27+H28+H29+H30+H31+H32+H40+H41+H42+H44+H45+H47+H48+H57+H59+H61+H62+H64+H65+H66+H67+H33+H34</f>
        <v>37003841</v>
      </c>
    </row>
    <row r="27" spans="1:8" s="2" customFormat="1" ht="15.75">
      <c r="A27" s="73" t="s">
        <v>278</v>
      </c>
      <c r="B27" s="52">
        <v>1010</v>
      </c>
      <c r="C27" s="154" t="s">
        <v>13</v>
      </c>
      <c r="D27" s="53" t="s">
        <v>282</v>
      </c>
      <c r="E27" s="266" t="s">
        <v>281</v>
      </c>
      <c r="F27" s="77">
        <v>1155600</v>
      </c>
      <c r="G27" s="56">
        <v>2090000</v>
      </c>
      <c r="H27" s="56">
        <f t="shared" si="0"/>
        <v>3245600</v>
      </c>
    </row>
    <row r="28" spans="1:8" s="2" customFormat="1" ht="133.5" customHeight="1">
      <c r="A28" s="52" t="s">
        <v>279</v>
      </c>
      <c r="B28" s="52">
        <v>1020</v>
      </c>
      <c r="C28" s="154" t="s">
        <v>15</v>
      </c>
      <c r="D28" s="53" t="s">
        <v>283</v>
      </c>
      <c r="E28" s="266"/>
      <c r="F28" s="77">
        <v>2410000</v>
      </c>
      <c r="G28" s="56">
        <v>2250000</v>
      </c>
      <c r="H28" s="56">
        <f t="shared" si="0"/>
        <v>4660000</v>
      </c>
    </row>
    <row r="29" spans="1:8" s="2" customFormat="1" ht="90" customHeight="1">
      <c r="A29" s="52" t="s">
        <v>280</v>
      </c>
      <c r="B29" s="52">
        <v>1040</v>
      </c>
      <c r="C29" s="154" t="s">
        <v>17</v>
      </c>
      <c r="D29" s="53" t="s">
        <v>284</v>
      </c>
      <c r="E29" s="266"/>
      <c r="F29" s="77"/>
      <c r="G29" s="56">
        <v>160000</v>
      </c>
      <c r="H29" s="56">
        <f t="shared" si="0"/>
        <v>160000</v>
      </c>
    </row>
    <row r="30" spans="1:8" s="2" customFormat="1" ht="63" hidden="1">
      <c r="A30" s="52"/>
      <c r="B30" s="52"/>
      <c r="C30" s="154"/>
      <c r="D30" s="53" t="s">
        <v>104</v>
      </c>
      <c r="E30" s="266"/>
      <c r="F30" s="77"/>
      <c r="G30" s="56"/>
      <c r="H30" s="56">
        <f t="shared" si="0"/>
        <v>0</v>
      </c>
    </row>
    <row r="31" spans="1:8" s="2" customFormat="1" ht="70.5" customHeight="1">
      <c r="A31" s="52" t="s">
        <v>285</v>
      </c>
      <c r="B31" s="52">
        <v>1090</v>
      </c>
      <c r="C31" s="154" t="s">
        <v>18</v>
      </c>
      <c r="D31" s="53" t="s">
        <v>286</v>
      </c>
      <c r="E31" s="266"/>
      <c r="F31" s="77"/>
      <c r="G31" s="56">
        <v>100000</v>
      </c>
      <c r="H31" s="56">
        <f t="shared" si="0"/>
        <v>100000</v>
      </c>
    </row>
    <row r="32" spans="1:8" s="2" customFormat="1" ht="43.5" customHeight="1">
      <c r="A32" s="52" t="s">
        <v>287</v>
      </c>
      <c r="B32" s="52">
        <v>1150</v>
      </c>
      <c r="C32" s="154" t="s">
        <v>19</v>
      </c>
      <c r="D32" s="53" t="s">
        <v>20</v>
      </c>
      <c r="E32" s="266"/>
      <c r="F32" s="77">
        <v>305800</v>
      </c>
      <c r="G32" s="56"/>
      <c r="H32" s="56">
        <f t="shared" si="0"/>
        <v>305800</v>
      </c>
    </row>
    <row r="33" spans="1:8" s="2" customFormat="1" ht="134.25" customHeight="1">
      <c r="A33" s="52" t="s">
        <v>279</v>
      </c>
      <c r="B33" s="52">
        <v>1020</v>
      </c>
      <c r="C33" s="154" t="s">
        <v>15</v>
      </c>
      <c r="D33" s="53" t="s">
        <v>283</v>
      </c>
      <c r="E33" s="84" t="s">
        <v>172</v>
      </c>
      <c r="F33" s="77">
        <v>304600</v>
      </c>
      <c r="G33" s="56"/>
      <c r="H33" s="56">
        <f t="shared" si="0"/>
        <v>304600</v>
      </c>
    </row>
    <row r="34" spans="1:8" s="2" customFormat="1" ht="47.25">
      <c r="A34" s="73" t="s">
        <v>321</v>
      </c>
      <c r="B34" s="73" t="s">
        <v>70</v>
      </c>
      <c r="C34" s="73" t="s">
        <v>7</v>
      </c>
      <c r="D34" s="53" t="s">
        <v>146</v>
      </c>
      <c r="E34" s="74" t="s">
        <v>316</v>
      </c>
      <c r="F34" s="77">
        <v>198000</v>
      </c>
      <c r="G34" s="56"/>
      <c r="H34" s="56">
        <f t="shared" si="0"/>
        <v>198000</v>
      </c>
    </row>
    <row r="35" spans="1:8" s="2" customFormat="1" ht="65.25" customHeight="1" hidden="1">
      <c r="A35" s="52">
        <v>1011020</v>
      </c>
      <c r="B35" s="52">
        <v>1020</v>
      </c>
      <c r="C35" s="154" t="s">
        <v>15</v>
      </c>
      <c r="D35" s="53" t="s">
        <v>16</v>
      </c>
      <c r="E35" s="84" t="s">
        <v>165</v>
      </c>
      <c r="F35" s="77"/>
      <c r="G35" s="56"/>
      <c r="H35" s="56">
        <f t="shared" si="0"/>
        <v>0</v>
      </c>
    </row>
    <row r="36" spans="1:8" s="2" customFormat="1" ht="85.5" customHeight="1" hidden="1">
      <c r="A36" s="52"/>
      <c r="B36" s="52"/>
      <c r="C36" s="154"/>
      <c r="D36" s="210" t="s">
        <v>170</v>
      </c>
      <c r="E36" s="84"/>
      <c r="F36" s="77"/>
      <c r="G36" s="211"/>
      <c r="H36" s="211">
        <f t="shared" si="0"/>
        <v>0</v>
      </c>
    </row>
    <row r="37" spans="1:8" s="2" customFormat="1" ht="46.5" customHeight="1" hidden="1">
      <c r="A37" s="52">
        <v>1011010</v>
      </c>
      <c r="B37" s="52">
        <v>1010</v>
      </c>
      <c r="C37" s="154" t="s">
        <v>13</v>
      </c>
      <c r="D37" s="53" t="s">
        <v>14</v>
      </c>
      <c r="E37" s="84" t="s">
        <v>165</v>
      </c>
      <c r="F37" s="77"/>
      <c r="G37" s="56"/>
      <c r="H37" s="56">
        <f t="shared" si="0"/>
        <v>0</v>
      </c>
    </row>
    <row r="38" spans="1:8" s="2" customFormat="1" ht="85.5" customHeight="1" hidden="1">
      <c r="A38" s="52"/>
      <c r="B38" s="52"/>
      <c r="C38" s="154"/>
      <c r="D38" s="210" t="s">
        <v>170</v>
      </c>
      <c r="E38" s="84"/>
      <c r="F38" s="77"/>
      <c r="G38" s="211"/>
      <c r="H38" s="211">
        <f t="shared" si="0"/>
        <v>0</v>
      </c>
    </row>
    <row r="39" spans="1:8" s="2" customFormat="1" ht="30">
      <c r="A39" s="150" t="s">
        <v>212</v>
      </c>
      <c r="B39" s="150" t="s">
        <v>382</v>
      </c>
      <c r="C39" s="178"/>
      <c r="D39" s="151" t="s">
        <v>136</v>
      </c>
      <c r="E39" s="122"/>
      <c r="F39" s="119">
        <f>F40</f>
        <v>272400</v>
      </c>
      <c r="G39" s="119"/>
      <c r="H39" s="119">
        <f t="shared" si="0"/>
        <v>272400</v>
      </c>
    </row>
    <row r="40" spans="1:8" s="2" customFormat="1" ht="63">
      <c r="A40" s="62" t="s">
        <v>213</v>
      </c>
      <c r="B40" s="62" t="s">
        <v>214</v>
      </c>
      <c r="C40" s="63" t="s">
        <v>21</v>
      </c>
      <c r="D40" s="64" t="s">
        <v>125</v>
      </c>
      <c r="E40" s="75" t="s">
        <v>119</v>
      </c>
      <c r="F40" s="77">
        <v>272400</v>
      </c>
      <c r="G40" s="56"/>
      <c r="H40" s="56">
        <f t="shared" si="0"/>
        <v>272400</v>
      </c>
    </row>
    <row r="41" spans="1:8" s="2" customFormat="1" ht="111" customHeight="1">
      <c r="A41" s="62" t="s">
        <v>215</v>
      </c>
      <c r="B41" s="62" t="s">
        <v>216</v>
      </c>
      <c r="C41" s="63" t="s">
        <v>21</v>
      </c>
      <c r="D41" s="64" t="s">
        <v>126</v>
      </c>
      <c r="E41" s="74" t="s">
        <v>305</v>
      </c>
      <c r="F41" s="77">
        <v>4536000</v>
      </c>
      <c r="G41" s="56">
        <v>500000</v>
      </c>
      <c r="H41" s="56">
        <f t="shared" si="0"/>
        <v>5036000</v>
      </c>
    </row>
    <row r="42" spans="1:8" s="2" customFormat="1" ht="15.75">
      <c r="A42" s="264" t="s">
        <v>217</v>
      </c>
      <c r="B42" s="258" t="s">
        <v>218</v>
      </c>
      <c r="C42" s="239">
        <v>1090</v>
      </c>
      <c r="D42" s="255" t="s">
        <v>219</v>
      </c>
      <c r="E42" s="257" t="s">
        <v>119</v>
      </c>
      <c r="F42" s="275">
        <v>360800</v>
      </c>
      <c r="G42" s="261"/>
      <c r="H42" s="261">
        <f>F42+G43</f>
        <v>360800</v>
      </c>
    </row>
    <row r="43" spans="1:8" s="2" customFormat="1" ht="33" customHeight="1">
      <c r="A43" s="265"/>
      <c r="B43" s="259"/>
      <c r="C43" s="240"/>
      <c r="D43" s="256"/>
      <c r="E43" s="257"/>
      <c r="F43" s="275"/>
      <c r="G43" s="261"/>
      <c r="H43" s="261"/>
    </row>
    <row r="44" spans="1:8" s="2" customFormat="1" ht="39.75" customHeight="1">
      <c r="A44" s="244" t="s">
        <v>357</v>
      </c>
      <c r="B44" s="244">
        <v>4020</v>
      </c>
      <c r="C44" s="245" t="s">
        <v>22</v>
      </c>
      <c r="D44" s="254" t="s">
        <v>23</v>
      </c>
      <c r="E44" s="111" t="s">
        <v>358</v>
      </c>
      <c r="F44" s="77">
        <v>2905000</v>
      </c>
      <c r="G44" s="56"/>
      <c r="H44" s="56">
        <f t="shared" si="0"/>
        <v>2905000</v>
      </c>
    </row>
    <row r="45" spans="1:8" s="2" customFormat="1" ht="43.5" customHeight="1">
      <c r="A45" s="238"/>
      <c r="B45" s="244"/>
      <c r="C45" s="245"/>
      <c r="D45" s="254"/>
      <c r="E45" s="111" t="s">
        <v>118</v>
      </c>
      <c r="F45" s="77">
        <v>50500</v>
      </c>
      <c r="G45" s="56"/>
      <c r="H45" s="56">
        <f t="shared" si="0"/>
        <v>50500</v>
      </c>
    </row>
    <row r="46" spans="1:8" s="2" customFormat="1" ht="31.5" customHeight="1">
      <c r="A46" s="120" t="s">
        <v>292</v>
      </c>
      <c r="B46" s="121"/>
      <c r="C46" s="122"/>
      <c r="D46" s="123" t="s">
        <v>24</v>
      </c>
      <c r="E46" s="122"/>
      <c r="F46" s="119">
        <f>F47+F48</f>
        <v>240000</v>
      </c>
      <c r="G46" s="119">
        <f>G47+G48</f>
        <v>0</v>
      </c>
      <c r="H46" s="119">
        <f t="shared" si="0"/>
        <v>240000</v>
      </c>
    </row>
    <row r="47" spans="1:8" s="2" customFormat="1" ht="55.5" customHeight="1">
      <c r="A47" s="124" t="s">
        <v>293</v>
      </c>
      <c r="B47" s="52">
        <v>5011</v>
      </c>
      <c r="C47" s="154" t="s">
        <v>25</v>
      </c>
      <c r="D47" s="53" t="s">
        <v>134</v>
      </c>
      <c r="E47" s="260" t="s">
        <v>137</v>
      </c>
      <c r="F47" s="77">
        <v>165000</v>
      </c>
      <c r="G47" s="56"/>
      <c r="H47" s="56">
        <f t="shared" si="0"/>
        <v>165000</v>
      </c>
    </row>
    <row r="48" spans="1:8" s="2" customFormat="1" ht="49.5" customHeight="1">
      <c r="A48" s="124" t="s">
        <v>294</v>
      </c>
      <c r="B48" s="52">
        <v>5012</v>
      </c>
      <c r="C48" s="154" t="s">
        <v>25</v>
      </c>
      <c r="D48" s="53" t="s">
        <v>26</v>
      </c>
      <c r="E48" s="260"/>
      <c r="F48" s="77">
        <v>75000</v>
      </c>
      <c r="G48" s="56"/>
      <c r="H48" s="56">
        <f t="shared" si="0"/>
        <v>75000</v>
      </c>
    </row>
    <row r="49" spans="1:8" s="2" customFormat="1" ht="31.5">
      <c r="A49" s="125" t="s">
        <v>295</v>
      </c>
      <c r="B49" s="122"/>
      <c r="C49" s="121"/>
      <c r="D49" s="126" t="s">
        <v>27</v>
      </c>
      <c r="E49" s="126"/>
      <c r="F49" s="119">
        <f>F57+F50</f>
        <v>32100</v>
      </c>
      <c r="G49" s="119"/>
      <c r="H49" s="119">
        <f t="shared" si="0"/>
        <v>32100</v>
      </c>
    </row>
    <row r="50" spans="1:8" s="2" customFormat="1" ht="63">
      <c r="A50" s="124" t="s">
        <v>296</v>
      </c>
      <c r="B50" s="52">
        <v>5022</v>
      </c>
      <c r="C50" s="154" t="s">
        <v>25</v>
      </c>
      <c r="D50" s="53" t="s">
        <v>28</v>
      </c>
      <c r="E50" s="127" t="s">
        <v>137</v>
      </c>
      <c r="F50" s="77">
        <v>32100</v>
      </c>
      <c r="G50" s="56"/>
      <c r="H50" s="56">
        <f t="shared" si="0"/>
        <v>32100</v>
      </c>
    </row>
    <row r="51" spans="1:8" s="2" customFormat="1" ht="94.5" hidden="1">
      <c r="A51" s="124" t="s">
        <v>297</v>
      </c>
      <c r="B51" s="52">
        <v>5023</v>
      </c>
      <c r="C51" s="154" t="s">
        <v>25</v>
      </c>
      <c r="D51" s="53" t="s">
        <v>29</v>
      </c>
      <c r="E51" s="128"/>
      <c r="F51" s="77"/>
      <c r="G51" s="51"/>
      <c r="H51" s="49">
        <f t="shared" si="0"/>
        <v>0</v>
      </c>
    </row>
    <row r="52" spans="1:8" s="2" customFormat="1" ht="3" customHeight="1" hidden="1">
      <c r="A52" s="124" t="s">
        <v>298</v>
      </c>
      <c r="B52" s="52">
        <v>5024</v>
      </c>
      <c r="C52" s="154" t="s">
        <v>25</v>
      </c>
      <c r="D52" s="53" t="s">
        <v>30</v>
      </c>
      <c r="E52" s="128"/>
      <c r="F52" s="77"/>
      <c r="G52" s="51"/>
      <c r="H52" s="49">
        <f t="shared" si="0"/>
        <v>0</v>
      </c>
    </row>
    <row r="53" spans="1:8" s="2" customFormat="1" ht="47.25" hidden="1">
      <c r="A53" s="125" t="s">
        <v>299</v>
      </c>
      <c r="B53" s="122">
        <v>5033</v>
      </c>
      <c r="C53" s="121"/>
      <c r="D53" s="126" t="s">
        <v>31</v>
      </c>
      <c r="E53" s="129"/>
      <c r="F53" s="119">
        <f>F54</f>
        <v>0</v>
      </c>
      <c r="G53" s="119"/>
      <c r="H53" s="49">
        <f t="shared" si="0"/>
        <v>0</v>
      </c>
    </row>
    <row r="54" spans="1:8" s="2" customFormat="1" ht="63" hidden="1">
      <c r="A54" s="124" t="s">
        <v>300</v>
      </c>
      <c r="B54" s="52">
        <v>5033</v>
      </c>
      <c r="C54" s="154" t="s">
        <v>25</v>
      </c>
      <c r="D54" s="53" t="s">
        <v>32</v>
      </c>
      <c r="E54" s="128"/>
      <c r="F54" s="77"/>
      <c r="G54" s="51"/>
      <c r="H54" s="49">
        <f t="shared" si="0"/>
        <v>0</v>
      </c>
    </row>
    <row r="55" spans="1:8" s="2" customFormat="1" ht="47.25" hidden="1">
      <c r="A55" s="125" t="s">
        <v>301</v>
      </c>
      <c r="B55" s="122"/>
      <c r="C55" s="121"/>
      <c r="D55" s="126" t="s">
        <v>33</v>
      </c>
      <c r="E55" s="129"/>
      <c r="F55" s="119">
        <f>F56</f>
        <v>0</v>
      </c>
      <c r="G55" s="119">
        <f>G56</f>
        <v>0</v>
      </c>
      <c r="H55" s="119">
        <f>H56</f>
        <v>0</v>
      </c>
    </row>
    <row r="56" spans="1:8" s="2" customFormat="1" ht="47.25" hidden="1">
      <c r="A56" s="124" t="s">
        <v>302</v>
      </c>
      <c r="B56" s="52">
        <v>5041</v>
      </c>
      <c r="C56" s="154" t="s">
        <v>25</v>
      </c>
      <c r="D56" s="53" t="s">
        <v>34</v>
      </c>
      <c r="E56" s="128"/>
      <c r="F56" s="77"/>
      <c r="G56" s="77"/>
      <c r="H56" s="56">
        <f t="shared" si="0"/>
        <v>0</v>
      </c>
    </row>
    <row r="57" spans="1:8" s="2" customFormat="1" ht="57" customHeight="1" hidden="1">
      <c r="A57" s="124" t="s">
        <v>296</v>
      </c>
      <c r="B57" s="52">
        <v>5022</v>
      </c>
      <c r="C57" s="154" t="s">
        <v>25</v>
      </c>
      <c r="D57" s="53" t="s">
        <v>35</v>
      </c>
      <c r="E57" s="127" t="s">
        <v>137</v>
      </c>
      <c r="F57" s="77"/>
      <c r="G57" s="56"/>
      <c r="H57" s="56">
        <f t="shared" si="0"/>
        <v>0</v>
      </c>
    </row>
    <row r="58" spans="1:8" s="2" customFormat="1" ht="31.5">
      <c r="A58" s="125" t="s">
        <v>303</v>
      </c>
      <c r="B58" s="122"/>
      <c r="C58" s="121"/>
      <c r="D58" s="126" t="s">
        <v>187</v>
      </c>
      <c r="E58" s="126"/>
      <c r="F58" s="119">
        <f>F59+F60+F61</f>
        <v>1284448</v>
      </c>
      <c r="G58" s="119"/>
      <c r="H58" s="119">
        <f>F58+G58</f>
        <v>1284448</v>
      </c>
    </row>
    <row r="59" spans="1:8" s="2" customFormat="1" ht="108.75" customHeight="1">
      <c r="A59" s="124" t="s">
        <v>304</v>
      </c>
      <c r="B59" s="52">
        <v>5061</v>
      </c>
      <c r="C59" s="154" t="s">
        <v>25</v>
      </c>
      <c r="D59" s="53" t="s">
        <v>135</v>
      </c>
      <c r="E59" s="127" t="s">
        <v>137</v>
      </c>
      <c r="F59" s="77">
        <v>1284448</v>
      </c>
      <c r="G59" s="56"/>
      <c r="H59" s="56">
        <f t="shared" si="0"/>
        <v>1284448</v>
      </c>
    </row>
    <row r="60" spans="1:8" s="3" customFormat="1" ht="35.25" customHeight="1">
      <c r="A60" s="125" t="s">
        <v>383</v>
      </c>
      <c r="B60" s="122">
        <v>7320</v>
      </c>
      <c r="C60" s="155" t="s">
        <v>74</v>
      </c>
      <c r="D60" s="126" t="s">
        <v>384</v>
      </c>
      <c r="E60" s="126"/>
      <c r="F60" s="119">
        <f>F61</f>
        <v>0</v>
      </c>
      <c r="G60" s="119">
        <f>G61</f>
        <v>1400000</v>
      </c>
      <c r="H60" s="119">
        <f>H61</f>
        <v>1400000</v>
      </c>
    </row>
    <row r="61" spans="1:8" s="4" customFormat="1" ht="41.25" customHeight="1">
      <c r="A61" s="104" t="s">
        <v>385</v>
      </c>
      <c r="B61" s="86">
        <v>7321</v>
      </c>
      <c r="C61" s="142" t="s">
        <v>74</v>
      </c>
      <c r="D61" s="88" t="s">
        <v>386</v>
      </c>
      <c r="E61" s="74" t="s">
        <v>373</v>
      </c>
      <c r="F61" s="56"/>
      <c r="G61" s="56">
        <v>1400000</v>
      </c>
      <c r="H61" s="56">
        <f t="shared" si="0"/>
        <v>1400000</v>
      </c>
    </row>
    <row r="62" spans="1:8" s="157" customFormat="1" ht="72" customHeight="1">
      <c r="A62" s="104" t="s">
        <v>387</v>
      </c>
      <c r="B62" s="86">
        <v>7640</v>
      </c>
      <c r="C62" s="142" t="s">
        <v>94</v>
      </c>
      <c r="D62" s="88" t="s">
        <v>144</v>
      </c>
      <c r="E62" s="107" t="s">
        <v>388</v>
      </c>
      <c r="F62" s="56"/>
      <c r="G62" s="56">
        <v>13480693</v>
      </c>
      <c r="H62" s="56">
        <f t="shared" si="0"/>
        <v>13480693</v>
      </c>
    </row>
    <row r="63" spans="1:8" s="163" customFormat="1" ht="69" customHeight="1">
      <c r="A63" s="158"/>
      <c r="B63" s="159"/>
      <c r="C63" s="160"/>
      <c r="D63" s="162" t="s">
        <v>389</v>
      </c>
      <c r="E63" s="162"/>
      <c r="F63" s="161"/>
      <c r="G63" s="161">
        <v>11800000</v>
      </c>
      <c r="H63" s="161">
        <f t="shared" si="0"/>
        <v>11800000</v>
      </c>
    </row>
    <row r="64" spans="1:8" s="2" customFormat="1" ht="81.75" customHeight="1">
      <c r="A64" s="73" t="s">
        <v>260</v>
      </c>
      <c r="B64" s="52">
        <v>7670</v>
      </c>
      <c r="C64" s="73" t="s">
        <v>36</v>
      </c>
      <c r="D64" s="152" t="s">
        <v>143</v>
      </c>
      <c r="E64" s="74" t="s">
        <v>180</v>
      </c>
      <c r="F64" s="77"/>
      <c r="G64" s="56">
        <v>2000000</v>
      </c>
      <c r="H64" s="56">
        <f t="shared" si="0"/>
        <v>2000000</v>
      </c>
    </row>
    <row r="65" spans="1:8" s="2" customFormat="1" ht="51" customHeight="1" hidden="1">
      <c r="A65" s="73" t="s">
        <v>260</v>
      </c>
      <c r="B65" s="52">
        <v>7670</v>
      </c>
      <c r="C65" s="73" t="s">
        <v>36</v>
      </c>
      <c r="D65" s="153"/>
      <c r="E65" s="75" t="s">
        <v>179</v>
      </c>
      <c r="F65" s="117"/>
      <c r="G65" s="56"/>
      <c r="H65" s="56">
        <f>F65+G65</f>
        <v>0</v>
      </c>
    </row>
    <row r="66" spans="1:8" s="2" customFormat="1" ht="75" customHeight="1">
      <c r="A66" s="73" t="s">
        <v>260</v>
      </c>
      <c r="B66" s="52">
        <v>7670</v>
      </c>
      <c r="C66" s="73" t="s">
        <v>36</v>
      </c>
      <c r="D66" s="152" t="s">
        <v>143</v>
      </c>
      <c r="E66" s="75" t="s">
        <v>261</v>
      </c>
      <c r="F66" s="117"/>
      <c r="G66" s="56">
        <v>1000000</v>
      </c>
      <c r="H66" s="56">
        <f t="shared" si="0"/>
        <v>1000000</v>
      </c>
    </row>
    <row r="67" spans="1:8" s="2" customFormat="1" ht="56.25" customHeight="1" hidden="1">
      <c r="A67" s="52" t="s">
        <v>37</v>
      </c>
      <c r="B67" s="52">
        <v>9110</v>
      </c>
      <c r="C67" s="154" t="s">
        <v>38</v>
      </c>
      <c r="D67" s="53" t="s">
        <v>39</v>
      </c>
      <c r="E67" s="74" t="s">
        <v>110</v>
      </c>
      <c r="F67" s="77">
        <v>0</v>
      </c>
      <c r="G67" s="56"/>
      <c r="H67" s="56">
        <f t="shared" si="0"/>
        <v>0</v>
      </c>
    </row>
    <row r="68" spans="1:8" s="2" customFormat="1" ht="36" customHeight="1">
      <c r="A68" s="101" t="s">
        <v>220</v>
      </c>
      <c r="B68" s="100"/>
      <c r="C68" s="94"/>
      <c r="D68" s="96" t="s">
        <v>221</v>
      </c>
      <c r="E68" s="48"/>
      <c r="F68" s="212">
        <f>F69</f>
        <v>38972980</v>
      </c>
      <c r="G68" s="212">
        <f>G69</f>
        <v>17746266</v>
      </c>
      <c r="H68" s="49">
        <f t="shared" si="0"/>
        <v>56719246</v>
      </c>
    </row>
    <row r="69" spans="1:8" s="9" customFormat="1" ht="38.25" customHeight="1">
      <c r="A69" s="80" t="s">
        <v>194</v>
      </c>
      <c r="B69" s="83"/>
      <c r="C69" s="199"/>
      <c r="D69" s="81" t="s">
        <v>185</v>
      </c>
      <c r="E69" s="109"/>
      <c r="F69" s="168">
        <f>F70+F72+F74+F75+F76+F78+F79+F80+F81+F82+F83+F84</f>
        <v>38972980</v>
      </c>
      <c r="G69" s="168">
        <f>G70+G72+G74+G75+G76+G78+G79+G80+G81+G82+G83+G84</f>
        <v>17746266</v>
      </c>
      <c r="H69" s="168">
        <f>H70+H72+H74+H75+H76+H78+H79+H80+H81+H82+H83+H84</f>
        <v>56719246</v>
      </c>
    </row>
    <row r="70" spans="1:8" s="2" customFormat="1" ht="20.25" customHeight="1">
      <c r="A70" s="244" t="s">
        <v>195</v>
      </c>
      <c r="B70" s="244">
        <v>2010</v>
      </c>
      <c r="C70" s="245" t="s">
        <v>40</v>
      </c>
      <c r="D70" s="254" t="s">
        <v>132</v>
      </c>
      <c r="E70" s="279" t="s">
        <v>196</v>
      </c>
      <c r="F70" s="272">
        <v>2112895</v>
      </c>
      <c r="G70" s="270"/>
      <c r="H70" s="277">
        <f aca="true" t="shared" si="2" ref="H70:H111">F70+G70</f>
        <v>2112895</v>
      </c>
    </row>
    <row r="71" spans="1:8" s="2" customFormat="1" ht="34.5" customHeight="1">
      <c r="A71" s="244"/>
      <c r="B71" s="244"/>
      <c r="C71" s="245"/>
      <c r="D71" s="254"/>
      <c r="E71" s="280"/>
      <c r="F71" s="273"/>
      <c r="G71" s="271"/>
      <c r="H71" s="278"/>
    </row>
    <row r="72" spans="1:8" s="2" customFormat="1" ht="31.5">
      <c r="A72" s="52" t="s">
        <v>197</v>
      </c>
      <c r="B72" s="52">
        <v>2020</v>
      </c>
      <c r="C72" s="154" t="s">
        <v>41</v>
      </c>
      <c r="D72" s="53" t="s">
        <v>133</v>
      </c>
      <c r="E72" s="280"/>
      <c r="F72" s="55">
        <v>244363</v>
      </c>
      <c r="G72" s="56"/>
      <c r="H72" s="56">
        <f t="shared" si="2"/>
        <v>244363</v>
      </c>
    </row>
    <row r="73" spans="1:8" s="2" customFormat="1" ht="15.75" customHeight="1" hidden="1">
      <c r="A73" s="52" t="s">
        <v>198</v>
      </c>
      <c r="B73" s="52">
        <v>2100</v>
      </c>
      <c r="C73" s="154" t="s">
        <v>42</v>
      </c>
      <c r="D73" s="53" t="s">
        <v>199</v>
      </c>
      <c r="E73" s="280"/>
      <c r="F73" s="55"/>
      <c r="G73" s="56"/>
      <c r="H73" s="56">
        <f t="shared" si="2"/>
        <v>0</v>
      </c>
    </row>
    <row r="74" spans="1:8" s="2" customFormat="1" ht="31.5">
      <c r="A74" s="52" t="s">
        <v>200</v>
      </c>
      <c r="B74" s="52">
        <v>2110</v>
      </c>
      <c r="C74" s="154" t="s">
        <v>444</v>
      </c>
      <c r="D74" s="53" t="s">
        <v>201</v>
      </c>
      <c r="E74" s="280"/>
      <c r="F74" s="55">
        <v>5021026</v>
      </c>
      <c r="G74" s="56"/>
      <c r="H74" s="56">
        <f t="shared" si="2"/>
        <v>5021026</v>
      </c>
    </row>
    <row r="75" spans="1:8" s="2" customFormat="1" ht="47.25">
      <c r="A75" s="52" t="s">
        <v>202</v>
      </c>
      <c r="B75" s="52">
        <v>2150</v>
      </c>
      <c r="C75" s="154" t="s">
        <v>43</v>
      </c>
      <c r="D75" s="53" t="s">
        <v>203</v>
      </c>
      <c r="E75" s="281"/>
      <c r="F75" s="55">
        <v>28779266</v>
      </c>
      <c r="G75" s="56">
        <f>9991389+1361000</f>
        <v>11352389</v>
      </c>
      <c r="H75" s="56">
        <f t="shared" si="2"/>
        <v>40131655</v>
      </c>
    </row>
    <row r="76" spans="1:8" s="2" customFormat="1" ht="47.25" customHeight="1">
      <c r="A76" s="244" t="s">
        <v>195</v>
      </c>
      <c r="B76" s="244">
        <v>2010</v>
      </c>
      <c r="C76" s="245" t="s">
        <v>40</v>
      </c>
      <c r="D76" s="254" t="s">
        <v>132</v>
      </c>
      <c r="E76" s="279" t="s">
        <v>107</v>
      </c>
      <c r="F76" s="270">
        <v>844430</v>
      </c>
      <c r="G76" s="277"/>
      <c r="H76" s="282">
        <f t="shared" si="2"/>
        <v>844430</v>
      </c>
    </row>
    <row r="77" spans="1:8" s="2" customFormat="1" ht="15.75">
      <c r="A77" s="244"/>
      <c r="B77" s="244"/>
      <c r="C77" s="245"/>
      <c r="D77" s="254"/>
      <c r="E77" s="280"/>
      <c r="F77" s="271"/>
      <c r="G77" s="278"/>
      <c r="H77" s="283"/>
    </row>
    <row r="78" spans="1:8" s="2" customFormat="1" ht="36.75" customHeight="1">
      <c r="A78" s="52" t="s">
        <v>197</v>
      </c>
      <c r="B78" s="52">
        <v>2020</v>
      </c>
      <c r="C78" s="154" t="s">
        <v>41</v>
      </c>
      <c r="D78" s="53" t="s">
        <v>133</v>
      </c>
      <c r="E78" s="280"/>
      <c r="F78" s="55">
        <v>35000</v>
      </c>
      <c r="G78" s="57"/>
      <c r="H78" s="56">
        <f t="shared" si="2"/>
        <v>35000</v>
      </c>
    </row>
    <row r="79" spans="1:8" s="2" customFormat="1" ht="31.5">
      <c r="A79" s="52" t="s">
        <v>198</v>
      </c>
      <c r="B79" s="52">
        <v>2100</v>
      </c>
      <c r="C79" s="154" t="s">
        <v>42</v>
      </c>
      <c r="D79" s="53" t="s">
        <v>199</v>
      </c>
      <c r="E79" s="280"/>
      <c r="F79" s="55">
        <v>958000</v>
      </c>
      <c r="G79" s="57"/>
      <c r="H79" s="56">
        <f t="shared" si="2"/>
        <v>958000</v>
      </c>
    </row>
    <row r="80" spans="1:8" s="2" customFormat="1" ht="31.5">
      <c r="A80" s="52" t="s">
        <v>200</v>
      </c>
      <c r="B80" s="52">
        <v>2110</v>
      </c>
      <c r="C80" s="154" t="s">
        <v>444</v>
      </c>
      <c r="D80" s="53" t="s">
        <v>201</v>
      </c>
      <c r="E80" s="281"/>
      <c r="F80" s="55">
        <v>780000</v>
      </c>
      <c r="G80" s="57"/>
      <c r="H80" s="56">
        <f t="shared" si="2"/>
        <v>780000</v>
      </c>
    </row>
    <row r="81" spans="1:8" s="2" customFormat="1" ht="47.25">
      <c r="A81" s="73" t="s">
        <v>322</v>
      </c>
      <c r="B81" s="73" t="s">
        <v>70</v>
      </c>
      <c r="C81" s="73" t="s">
        <v>7</v>
      </c>
      <c r="D81" s="53" t="s">
        <v>146</v>
      </c>
      <c r="E81" s="74" t="s">
        <v>316</v>
      </c>
      <c r="F81" s="55">
        <v>198000</v>
      </c>
      <c r="G81" s="57"/>
      <c r="H81" s="56">
        <f t="shared" si="2"/>
        <v>198000</v>
      </c>
    </row>
    <row r="82" spans="1:8" s="2" customFormat="1" ht="42.75" customHeight="1">
      <c r="A82" s="73" t="s">
        <v>371</v>
      </c>
      <c r="B82" s="52">
        <v>7322</v>
      </c>
      <c r="C82" s="73" t="s">
        <v>74</v>
      </c>
      <c r="D82" s="114" t="s">
        <v>396</v>
      </c>
      <c r="E82" s="235" t="s">
        <v>373</v>
      </c>
      <c r="F82" s="77"/>
      <c r="G82" s="56">
        <v>4044105</v>
      </c>
      <c r="H82" s="56">
        <f t="shared" si="2"/>
        <v>4044105</v>
      </c>
    </row>
    <row r="83" spans="1:8" s="2" customFormat="1" ht="54" customHeight="1">
      <c r="A83" s="52">
        <v>712150</v>
      </c>
      <c r="B83" s="52">
        <v>2150</v>
      </c>
      <c r="C83" s="73" t="s">
        <v>43</v>
      </c>
      <c r="D83" s="130" t="s">
        <v>372</v>
      </c>
      <c r="E83" s="236"/>
      <c r="F83" s="77"/>
      <c r="G83" s="56">
        <v>1174900</v>
      </c>
      <c r="H83" s="56">
        <f t="shared" si="2"/>
        <v>1174900</v>
      </c>
    </row>
    <row r="84" spans="1:8" s="2" customFormat="1" ht="56.25" customHeight="1">
      <c r="A84" s="87" t="s">
        <v>390</v>
      </c>
      <c r="B84" s="52">
        <v>7380</v>
      </c>
      <c r="C84" s="154" t="s">
        <v>36</v>
      </c>
      <c r="D84" s="53" t="s">
        <v>391</v>
      </c>
      <c r="E84" s="74" t="s">
        <v>373</v>
      </c>
      <c r="F84" s="77"/>
      <c r="G84" s="56">
        <v>1174872</v>
      </c>
      <c r="H84" s="56">
        <f t="shared" si="2"/>
        <v>1174872</v>
      </c>
    </row>
    <row r="85" spans="1:8" s="2" customFormat="1" ht="36" customHeight="1">
      <c r="A85" s="101" t="s">
        <v>222</v>
      </c>
      <c r="B85" s="100"/>
      <c r="C85" s="94"/>
      <c r="D85" s="231" t="s">
        <v>48</v>
      </c>
      <c r="E85" s="213"/>
      <c r="F85" s="214">
        <f>F86+F101+F112+F122</f>
        <v>42144050</v>
      </c>
      <c r="G85" s="214">
        <f>G86+G101+G112+G122</f>
        <v>370130</v>
      </c>
      <c r="H85" s="214">
        <f>H86+H101+H112+H122</f>
        <v>42514180</v>
      </c>
    </row>
    <row r="86" spans="1:8" s="16" customFormat="1" ht="32.25" customHeight="1">
      <c r="A86" s="232" t="s">
        <v>223</v>
      </c>
      <c r="B86" s="233"/>
      <c r="C86" s="233"/>
      <c r="D86" s="234" t="s">
        <v>176</v>
      </c>
      <c r="E86" s="50"/>
      <c r="F86" s="51">
        <f>F87+F92+F95+F96+F97+F99+F100</f>
        <v>20109400</v>
      </c>
      <c r="G86" s="51">
        <f>G87+G92+G95+G96+G97+G99+G100</f>
        <v>170000</v>
      </c>
      <c r="H86" s="51">
        <f>H87+H92+H95+H96+H97+H99+H100</f>
        <v>20279400</v>
      </c>
    </row>
    <row r="87" spans="1:8" s="170" customFormat="1" ht="95.25" customHeight="1">
      <c r="A87" s="69" t="s">
        <v>239</v>
      </c>
      <c r="B87" s="70">
        <v>3030</v>
      </c>
      <c r="C87" s="71"/>
      <c r="D87" s="71" t="s">
        <v>224</v>
      </c>
      <c r="E87" s="133"/>
      <c r="F87" s="99">
        <f>F88+F89+F90+F91</f>
        <v>4960000</v>
      </c>
      <c r="G87" s="99">
        <f>G88+G89+G90+G91</f>
        <v>170000</v>
      </c>
      <c r="H87" s="56">
        <f t="shared" si="2"/>
        <v>5130000</v>
      </c>
    </row>
    <row r="88" spans="1:8" s="18" customFormat="1" ht="49.5" customHeight="1">
      <c r="A88" s="67" t="s">
        <v>225</v>
      </c>
      <c r="B88" s="68">
        <v>3031</v>
      </c>
      <c r="C88" s="68">
        <v>1030</v>
      </c>
      <c r="D88" s="66" t="s">
        <v>226</v>
      </c>
      <c r="E88" s="250" t="s">
        <v>306</v>
      </c>
      <c r="F88" s="97"/>
      <c r="G88" s="97">
        <v>170000</v>
      </c>
      <c r="H88" s="56">
        <f t="shared" si="2"/>
        <v>170000</v>
      </c>
    </row>
    <row r="89" spans="1:8" s="18" customFormat="1" ht="64.5" customHeight="1">
      <c r="A89" s="69" t="s">
        <v>227</v>
      </c>
      <c r="B89" s="70">
        <v>3033</v>
      </c>
      <c r="C89" s="70">
        <v>1070</v>
      </c>
      <c r="D89" s="71" t="s">
        <v>45</v>
      </c>
      <c r="E89" s="251"/>
      <c r="F89" s="97">
        <v>1000000</v>
      </c>
      <c r="G89" s="97"/>
      <c r="H89" s="56">
        <f t="shared" si="2"/>
        <v>1000000</v>
      </c>
    </row>
    <row r="90" spans="1:8" s="18" customFormat="1" ht="64.5" customHeight="1">
      <c r="A90" s="69" t="s">
        <v>228</v>
      </c>
      <c r="B90" s="70">
        <v>3035</v>
      </c>
      <c r="C90" s="70">
        <v>1070</v>
      </c>
      <c r="D90" s="71" t="s">
        <v>46</v>
      </c>
      <c r="E90" s="251"/>
      <c r="F90" s="97">
        <v>960000</v>
      </c>
      <c r="G90" s="97"/>
      <c r="H90" s="56">
        <f t="shared" si="2"/>
        <v>960000</v>
      </c>
    </row>
    <row r="91" spans="1:8" s="17" customFormat="1" ht="63.75" customHeight="1">
      <c r="A91" s="69" t="s">
        <v>229</v>
      </c>
      <c r="B91" s="70">
        <v>3036</v>
      </c>
      <c r="C91" s="70">
        <v>1070</v>
      </c>
      <c r="D91" s="71" t="s">
        <v>47</v>
      </c>
      <c r="E91" s="251"/>
      <c r="F91" s="97">
        <v>3000000</v>
      </c>
      <c r="G91" s="97"/>
      <c r="H91" s="97">
        <f>F91+G91</f>
        <v>3000000</v>
      </c>
    </row>
    <row r="92" spans="1:8" s="138" customFormat="1" ht="36" customHeight="1">
      <c r="A92" s="165" t="s">
        <v>230</v>
      </c>
      <c r="B92" s="166">
        <v>3120</v>
      </c>
      <c r="C92" s="166"/>
      <c r="D92" s="167" t="s">
        <v>99</v>
      </c>
      <c r="E92" s="129"/>
      <c r="F92" s="119">
        <f>F93+F94</f>
        <v>2401550</v>
      </c>
      <c r="G92" s="119">
        <f>G93+G94</f>
        <v>0</v>
      </c>
      <c r="H92" s="119">
        <f>H93+H94</f>
        <v>2401550</v>
      </c>
    </row>
    <row r="93" spans="1:8" s="19" customFormat="1" ht="51" customHeight="1">
      <c r="A93" s="67" t="s">
        <v>231</v>
      </c>
      <c r="B93" s="68">
        <v>3121</v>
      </c>
      <c r="C93" s="68">
        <v>1040</v>
      </c>
      <c r="D93" s="66" t="s">
        <v>232</v>
      </c>
      <c r="E93" s="89" t="s">
        <v>308</v>
      </c>
      <c r="F93" s="134">
        <v>2236250</v>
      </c>
      <c r="G93" s="134"/>
      <c r="H93" s="97">
        <f>F93+G93</f>
        <v>2236250</v>
      </c>
    </row>
    <row r="94" spans="1:8" s="19" customFormat="1" ht="32.25" customHeight="1">
      <c r="A94" s="67" t="s">
        <v>233</v>
      </c>
      <c r="B94" s="68">
        <v>3123</v>
      </c>
      <c r="C94" s="68">
        <v>1040</v>
      </c>
      <c r="D94" s="66" t="s">
        <v>127</v>
      </c>
      <c r="E94" s="284" t="s">
        <v>309</v>
      </c>
      <c r="F94" s="134">
        <v>165300</v>
      </c>
      <c r="G94" s="134"/>
      <c r="H94" s="97">
        <f>F94+G94</f>
        <v>165300</v>
      </c>
    </row>
    <row r="95" spans="1:8" s="19" customFormat="1" ht="112.5" customHeight="1">
      <c r="A95" s="67" t="s">
        <v>234</v>
      </c>
      <c r="B95" s="68">
        <v>3140</v>
      </c>
      <c r="C95" s="68">
        <v>1040</v>
      </c>
      <c r="D95" s="66" t="s">
        <v>126</v>
      </c>
      <c r="E95" s="285"/>
      <c r="F95" s="134">
        <v>1400000</v>
      </c>
      <c r="G95" s="134"/>
      <c r="H95" s="97">
        <f>F95+G95</f>
        <v>1400000</v>
      </c>
    </row>
    <row r="96" spans="1:8" s="19" customFormat="1" ht="108" customHeight="1">
      <c r="A96" s="67" t="s">
        <v>235</v>
      </c>
      <c r="B96" s="68">
        <v>3170</v>
      </c>
      <c r="C96" s="68">
        <v>1060</v>
      </c>
      <c r="D96" s="66" t="s">
        <v>130</v>
      </c>
      <c r="E96" s="89" t="s">
        <v>306</v>
      </c>
      <c r="F96" s="97">
        <v>11200</v>
      </c>
      <c r="G96" s="97"/>
      <c r="H96" s="97">
        <f>F96+G96</f>
        <v>11200</v>
      </c>
    </row>
    <row r="97" spans="1:8" s="20" customFormat="1" ht="32.25" customHeight="1">
      <c r="A97" s="165" t="s">
        <v>236</v>
      </c>
      <c r="B97" s="166">
        <v>3180</v>
      </c>
      <c r="C97" s="166"/>
      <c r="D97" s="167" t="s">
        <v>53</v>
      </c>
      <c r="E97" s="139"/>
      <c r="F97" s="135">
        <f>F98</f>
        <v>447750</v>
      </c>
      <c r="G97" s="135">
        <f>G98</f>
        <v>0</v>
      </c>
      <c r="H97" s="135">
        <f>H98</f>
        <v>447750</v>
      </c>
    </row>
    <row r="98" spans="1:8" s="2" customFormat="1" ht="51" customHeight="1">
      <c r="A98" s="67" t="s">
        <v>237</v>
      </c>
      <c r="B98" s="68">
        <v>3182</v>
      </c>
      <c r="C98" s="68">
        <v>1030</v>
      </c>
      <c r="D98" s="66" t="s">
        <v>129</v>
      </c>
      <c r="E98" s="90" t="s">
        <v>306</v>
      </c>
      <c r="F98" s="136">
        <v>447750</v>
      </c>
      <c r="G98" s="136"/>
      <c r="H98" s="137">
        <f>F98+G98</f>
        <v>447750</v>
      </c>
    </row>
    <row r="99" spans="1:8" s="2" customFormat="1" ht="156" customHeight="1">
      <c r="A99" s="62" t="s">
        <v>238</v>
      </c>
      <c r="B99" s="62" t="s">
        <v>218</v>
      </c>
      <c r="C99" s="164">
        <v>1090</v>
      </c>
      <c r="D99" s="64" t="s">
        <v>219</v>
      </c>
      <c r="E99" s="91" t="s">
        <v>307</v>
      </c>
      <c r="F99" s="97">
        <v>10690900</v>
      </c>
      <c r="G99" s="98"/>
      <c r="H99" s="99">
        <f>F99+G99</f>
        <v>10690900</v>
      </c>
    </row>
    <row r="100" spans="1:8" s="2" customFormat="1" ht="61.5" customHeight="1">
      <c r="A100" s="62" t="s">
        <v>323</v>
      </c>
      <c r="B100" s="62" t="s">
        <v>70</v>
      </c>
      <c r="C100" s="62" t="s">
        <v>7</v>
      </c>
      <c r="D100" s="53" t="s">
        <v>146</v>
      </c>
      <c r="E100" s="74" t="s">
        <v>316</v>
      </c>
      <c r="F100" s="97">
        <v>198000</v>
      </c>
      <c r="G100" s="98"/>
      <c r="H100" s="99">
        <f>F100+G100</f>
        <v>198000</v>
      </c>
    </row>
    <row r="101" spans="1:8" s="2" customFormat="1" ht="69" customHeight="1">
      <c r="A101" s="58" t="s">
        <v>223</v>
      </c>
      <c r="B101" s="59"/>
      <c r="C101" s="60"/>
      <c r="D101" s="229" t="s">
        <v>115</v>
      </c>
      <c r="E101" s="230"/>
      <c r="F101" s="51">
        <f>F103+F105+F106+F108+F109+F110+F111</f>
        <v>7430700</v>
      </c>
      <c r="G101" s="51">
        <f>G103+G105+G106+G108+G109+G110+G111</f>
        <v>39400</v>
      </c>
      <c r="H101" s="51">
        <f>H103+H105+H106+H108+H109+H110+H111</f>
        <v>7470100</v>
      </c>
    </row>
    <row r="102" spans="1:8" s="3" customFormat="1" ht="95.25" customHeight="1">
      <c r="A102" s="150" t="s">
        <v>240</v>
      </c>
      <c r="B102" s="150" t="s">
        <v>378</v>
      </c>
      <c r="C102" s="178"/>
      <c r="D102" s="151" t="s">
        <v>241</v>
      </c>
      <c r="E102" s="141"/>
      <c r="F102" s="119">
        <f>F103</f>
        <v>6307200</v>
      </c>
      <c r="G102" s="119">
        <f>G103</f>
        <v>39400</v>
      </c>
      <c r="H102" s="119">
        <f t="shared" si="2"/>
        <v>6346600</v>
      </c>
    </row>
    <row r="103" spans="1:8" s="2" customFormat="1" ht="93.75" customHeight="1">
      <c r="A103" s="62" t="s">
        <v>242</v>
      </c>
      <c r="B103" s="72" t="s">
        <v>243</v>
      </c>
      <c r="C103" s="63" t="s">
        <v>51</v>
      </c>
      <c r="D103" s="64" t="s">
        <v>244</v>
      </c>
      <c r="E103" s="75" t="s">
        <v>306</v>
      </c>
      <c r="F103" s="77">
        <v>6307200</v>
      </c>
      <c r="G103" s="56">
        <v>39400</v>
      </c>
      <c r="H103" s="56">
        <f t="shared" si="2"/>
        <v>6346600</v>
      </c>
    </row>
    <row r="104" spans="1:8" s="2" customFormat="1" ht="142.5" customHeight="1">
      <c r="A104" s="150" t="s">
        <v>245</v>
      </c>
      <c r="B104" s="150" t="s">
        <v>379</v>
      </c>
      <c r="C104" s="178"/>
      <c r="D104" s="151" t="s">
        <v>52</v>
      </c>
      <c r="E104" s="129"/>
      <c r="F104" s="119">
        <f>F105</f>
        <v>541200</v>
      </c>
      <c r="G104" s="119">
        <f>G105</f>
        <v>0</v>
      </c>
      <c r="H104" s="119">
        <f t="shared" si="2"/>
        <v>541200</v>
      </c>
    </row>
    <row r="105" spans="1:8" s="2" customFormat="1" ht="93" customHeight="1">
      <c r="A105" s="62" t="s">
        <v>246</v>
      </c>
      <c r="B105" s="62" t="s">
        <v>247</v>
      </c>
      <c r="C105" s="63" t="s">
        <v>50</v>
      </c>
      <c r="D105" s="64" t="s">
        <v>248</v>
      </c>
      <c r="E105" s="246" t="s">
        <v>306</v>
      </c>
      <c r="F105" s="77">
        <v>541200</v>
      </c>
      <c r="G105" s="56"/>
      <c r="H105" s="56">
        <f t="shared" si="2"/>
        <v>541200</v>
      </c>
    </row>
    <row r="106" spans="1:8" s="2" customFormat="1" ht="123.75" customHeight="1">
      <c r="A106" s="62" t="s">
        <v>235</v>
      </c>
      <c r="B106" s="72" t="s">
        <v>249</v>
      </c>
      <c r="C106" s="63" t="s">
        <v>49</v>
      </c>
      <c r="D106" s="64" t="s">
        <v>250</v>
      </c>
      <c r="E106" s="248"/>
      <c r="F106" s="77">
        <v>305300</v>
      </c>
      <c r="G106" s="56"/>
      <c r="H106" s="56">
        <f t="shared" si="2"/>
        <v>305300</v>
      </c>
    </row>
    <row r="107" spans="1:8" s="2" customFormat="1" ht="28.5" customHeight="1">
      <c r="A107" s="150" t="s">
        <v>236</v>
      </c>
      <c r="B107" s="150"/>
      <c r="C107" s="178"/>
      <c r="D107" s="151" t="s">
        <v>53</v>
      </c>
      <c r="E107" s="129"/>
      <c r="F107" s="119">
        <f>F108</f>
        <v>55000</v>
      </c>
      <c r="G107" s="119">
        <f>G108</f>
        <v>0</v>
      </c>
      <c r="H107" s="119">
        <f t="shared" si="2"/>
        <v>55000</v>
      </c>
    </row>
    <row r="108" spans="1:8" s="2" customFormat="1" ht="81.75" customHeight="1">
      <c r="A108" s="62" t="s">
        <v>237</v>
      </c>
      <c r="B108" s="62" t="s">
        <v>251</v>
      </c>
      <c r="C108" s="63" t="s">
        <v>44</v>
      </c>
      <c r="D108" s="64" t="s">
        <v>129</v>
      </c>
      <c r="E108" s="249" t="s">
        <v>306</v>
      </c>
      <c r="F108" s="77">
        <v>55000</v>
      </c>
      <c r="G108" s="56"/>
      <c r="H108" s="56">
        <f t="shared" si="2"/>
        <v>55000</v>
      </c>
    </row>
    <row r="109" spans="1:8" s="2" customFormat="1" ht="25.5" customHeight="1">
      <c r="A109" s="62" t="s">
        <v>238</v>
      </c>
      <c r="B109" s="62" t="s">
        <v>218</v>
      </c>
      <c r="C109" s="164">
        <v>1090</v>
      </c>
      <c r="D109" s="64" t="s">
        <v>219</v>
      </c>
      <c r="E109" s="249"/>
      <c r="F109" s="77">
        <v>24000</v>
      </c>
      <c r="G109" s="56"/>
      <c r="H109" s="56">
        <f t="shared" si="2"/>
        <v>24000</v>
      </c>
    </row>
    <row r="110" spans="1:8" s="2" customFormat="1" ht="57" customHeight="1" hidden="1">
      <c r="A110" s="52" t="s">
        <v>120</v>
      </c>
      <c r="B110" s="52" t="s">
        <v>141</v>
      </c>
      <c r="C110" s="154" t="s">
        <v>36</v>
      </c>
      <c r="D110" s="53" t="s">
        <v>140</v>
      </c>
      <c r="E110" s="74" t="s">
        <v>165</v>
      </c>
      <c r="F110" s="77"/>
      <c r="G110" s="56"/>
      <c r="H110" s="56">
        <f t="shared" si="2"/>
        <v>0</v>
      </c>
    </row>
    <row r="111" spans="1:8" s="2" customFormat="1" ht="57" customHeight="1">
      <c r="A111" s="73" t="s">
        <v>323</v>
      </c>
      <c r="B111" s="73" t="s">
        <v>70</v>
      </c>
      <c r="C111" s="73" t="s">
        <v>7</v>
      </c>
      <c r="D111" s="53" t="s">
        <v>146</v>
      </c>
      <c r="E111" s="74" t="s">
        <v>316</v>
      </c>
      <c r="F111" s="77">
        <v>198000</v>
      </c>
      <c r="G111" s="56"/>
      <c r="H111" s="56">
        <f t="shared" si="2"/>
        <v>198000</v>
      </c>
    </row>
    <row r="112" spans="1:8" s="2" customFormat="1" ht="63.75" customHeight="1">
      <c r="A112" s="58" t="s">
        <v>223</v>
      </c>
      <c r="B112" s="59"/>
      <c r="C112" s="60"/>
      <c r="D112" s="229" t="s">
        <v>116</v>
      </c>
      <c r="E112" s="230"/>
      <c r="F112" s="51">
        <f>F114+F116+F117+F119+F120+F121</f>
        <v>6877400</v>
      </c>
      <c r="G112" s="51">
        <f>G114+G116+G117+G119+G120+G121</f>
        <v>93730</v>
      </c>
      <c r="H112" s="51">
        <f>H114+H116+H117+H119+H120+H121</f>
        <v>6971130</v>
      </c>
    </row>
    <row r="113" spans="1:8" s="2" customFormat="1" ht="95.25" customHeight="1">
      <c r="A113" s="150" t="s">
        <v>240</v>
      </c>
      <c r="B113" s="150" t="s">
        <v>378</v>
      </c>
      <c r="C113" s="178"/>
      <c r="D113" s="151" t="s">
        <v>241</v>
      </c>
      <c r="E113" s="129"/>
      <c r="F113" s="119">
        <f>F114</f>
        <v>5781100</v>
      </c>
      <c r="G113" s="119">
        <f>G114</f>
        <v>93730</v>
      </c>
      <c r="H113" s="119">
        <f aca="true" t="shared" si="3" ref="H113:H135">F113+G113</f>
        <v>5874830</v>
      </c>
    </row>
    <row r="114" spans="1:8" s="2" customFormat="1" ht="99" customHeight="1">
      <c r="A114" s="62" t="s">
        <v>242</v>
      </c>
      <c r="B114" s="72" t="s">
        <v>243</v>
      </c>
      <c r="C114" s="63" t="s">
        <v>51</v>
      </c>
      <c r="D114" s="64" t="s">
        <v>244</v>
      </c>
      <c r="E114" s="75" t="s">
        <v>306</v>
      </c>
      <c r="F114" s="77">
        <v>5781100</v>
      </c>
      <c r="G114" s="56">
        <v>93730</v>
      </c>
      <c r="H114" s="56">
        <f t="shared" si="3"/>
        <v>5874830</v>
      </c>
    </row>
    <row r="115" spans="1:8" s="2" customFormat="1" ht="143.25" customHeight="1">
      <c r="A115" s="150" t="s">
        <v>245</v>
      </c>
      <c r="B115" s="150" t="s">
        <v>379</v>
      </c>
      <c r="C115" s="178"/>
      <c r="D115" s="151" t="s">
        <v>52</v>
      </c>
      <c r="E115" s="129"/>
      <c r="F115" s="119">
        <f>F116</f>
        <v>423000</v>
      </c>
      <c r="G115" s="119">
        <f>G116</f>
        <v>0</v>
      </c>
      <c r="H115" s="119">
        <f t="shared" si="3"/>
        <v>423000</v>
      </c>
    </row>
    <row r="116" spans="1:8" s="2" customFormat="1" ht="96.75" customHeight="1">
      <c r="A116" s="62" t="s">
        <v>246</v>
      </c>
      <c r="B116" s="62" t="s">
        <v>247</v>
      </c>
      <c r="C116" s="63" t="s">
        <v>50</v>
      </c>
      <c r="D116" s="64" t="s">
        <v>248</v>
      </c>
      <c r="E116" s="75" t="s">
        <v>306</v>
      </c>
      <c r="F116" s="77">
        <v>423000</v>
      </c>
      <c r="G116" s="56"/>
      <c r="H116" s="56">
        <f t="shared" si="3"/>
        <v>423000</v>
      </c>
    </row>
    <row r="117" spans="1:8" s="2" customFormat="1" ht="123" customHeight="1">
      <c r="A117" s="62" t="s">
        <v>235</v>
      </c>
      <c r="B117" s="72" t="s">
        <v>249</v>
      </c>
      <c r="C117" s="63" t="s">
        <v>49</v>
      </c>
      <c r="D117" s="64" t="s">
        <v>250</v>
      </c>
      <c r="E117" s="75" t="s">
        <v>306</v>
      </c>
      <c r="F117" s="77">
        <v>390300</v>
      </c>
      <c r="G117" s="56"/>
      <c r="H117" s="56">
        <f t="shared" si="3"/>
        <v>390300</v>
      </c>
    </row>
    <row r="118" spans="1:8" s="2" customFormat="1" ht="30">
      <c r="A118" s="150" t="s">
        <v>236</v>
      </c>
      <c r="B118" s="150" t="s">
        <v>380</v>
      </c>
      <c r="C118" s="178"/>
      <c r="D118" s="151" t="s">
        <v>53</v>
      </c>
      <c r="E118" s="129"/>
      <c r="F118" s="119">
        <f>F119</f>
        <v>55000</v>
      </c>
      <c r="G118" s="119">
        <f>G119</f>
        <v>0</v>
      </c>
      <c r="H118" s="119">
        <f t="shared" si="3"/>
        <v>55000</v>
      </c>
    </row>
    <row r="119" spans="1:8" s="2" customFormat="1" ht="83.25" customHeight="1">
      <c r="A119" s="62" t="s">
        <v>237</v>
      </c>
      <c r="B119" s="62" t="s">
        <v>251</v>
      </c>
      <c r="C119" s="63" t="s">
        <v>44</v>
      </c>
      <c r="D119" s="64" t="s">
        <v>129</v>
      </c>
      <c r="E119" s="246" t="s">
        <v>306</v>
      </c>
      <c r="F119" s="77">
        <v>55000</v>
      </c>
      <c r="G119" s="56"/>
      <c r="H119" s="56">
        <f t="shared" si="3"/>
        <v>55000</v>
      </c>
    </row>
    <row r="120" spans="1:8" s="2" customFormat="1" ht="31.5" customHeight="1">
      <c r="A120" s="62" t="s">
        <v>238</v>
      </c>
      <c r="B120" s="62" t="s">
        <v>218</v>
      </c>
      <c r="C120" s="164">
        <v>1090</v>
      </c>
      <c r="D120" s="64" t="s">
        <v>219</v>
      </c>
      <c r="E120" s="248"/>
      <c r="F120" s="77">
        <v>30000</v>
      </c>
      <c r="G120" s="56"/>
      <c r="H120" s="56">
        <f t="shared" si="3"/>
        <v>30000</v>
      </c>
    </row>
    <row r="121" spans="1:8" s="2" customFormat="1" ht="50.25" customHeight="1">
      <c r="A121" s="62" t="s">
        <v>323</v>
      </c>
      <c r="B121" s="62" t="s">
        <v>70</v>
      </c>
      <c r="C121" s="62" t="s">
        <v>7</v>
      </c>
      <c r="D121" s="53" t="s">
        <v>146</v>
      </c>
      <c r="E121" s="74" t="s">
        <v>316</v>
      </c>
      <c r="F121" s="77">
        <v>198000</v>
      </c>
      <c r="G121" s="56"/>
      <c r="H121" s="56">
        <f t="shared" si="3"/>
        <v>198000</v>
      </c>
    </row>
    <row r="122" spans="1:8" s="2" customFormat="1" ht="45">
      <c r="A122" s="171" t="s">
        <v>223</v>
      </c>
      <c r="B122" s="172"/>
      <c r="C122" s="215"/>
      <c r="D122" s="173" t="s">
        <v>117</v>
      </c>
      <c r="E122" s="140"/>
      <c r="F122" s="51">
        <f>F123+F125+F127+F128+F130+F131</f>
        <v>7726550</v>
      </c>
      <c r="G122" s="51">
        <f>G123+G125+G127+G128+G130+G131</f>
        <v>67000</v>
      </c>
      <c r="H122" s="51">
        <f>H123+H125+H127+H128+H130+H131</f>
        <v>7793550</v>
      </c>
    </row>
    <row r="123" spans="1:8" s="2" customFormat="1" ht="90">
      <c r="A123" s="150" t="s">
        <v>240</v>
      </c>
      <c r="B123" s="150" t="s">
        <v>378</v>
      </c>
      <c r="C123" s="178"/>
      <c r="D123" s="151" t="s">
        <v>241</v>
      </c>
      <c r="E123" s="129"/>
      <c r="F123" s="119">
        <f>F124</f>
        <v>6667950</v>
      </c>
      <c r="G123" s="119">
        <f>G124</f>
        <v>67000</v>
      </c>
      <c r="H123" s="119">
        <f t="shared" si="3"/>
        <v>6734950</v>
      </c>
    </row>
    <row r="124" spans="1:8" s="2" customFormat="1" ht="90">
      <c r="A124" s="62" t="s">
        <v>242</v>
      </c>
      <c r="B124" s="72" t="s">
        <v>243</v>
      </c>
      <c r="C124" s="63" t="s">
        <v>51</v>
      </c>
      <c r="D124" s="64" t="s">
        <v>244</v>
      </c>
      <c r="E124" s="75" t="s">
        <v>306</v>
      </c>
      <c r="F124" s="77">
        <v>6667950</v>
      </c>
      <c r="G124" s="56">
        <v>67000</v>
      </c>
      <c r="H124" s="56">
        <f t="shared" si="3"/>
        <v>6734950</v>
      </c>
    </row>
    <row r="125" spans="1:8" s="2" customFormat="1" ht="120">
      <c r="A125" s="150" t="s">
        <v>245</v>
      </c>
      <c r="B125" s="150" t="s">
        <v>379</v>
      </c>
      <c r="C125" s="178"/>
      <c r="D125" s="151" t="s">
        <v>52</v>
      </c>
      <c r="E125" s="129"/>
      <c r="F125" s="119">
        <f>F126</f>
        <v>542600</v>
      </c>
      <c r="G125" s="119">
        <f>G126</f>
        <v>0</v>
      </c>
      <c r="H125" s="119">
        <f t="shared" si="3"/>
        <v>542600</v>
      </c>
    </row>
    <row r="126" spans="1:8" s="2" customFormat="1" ht="90">
      <c r="A126" s="62" t="s">
        <v>246</v>
      </c>
      <c r="B126" s="62" t="s">
        <v>247</v>
      </c>
      <c r="C126" s="63" t="s">
        <v>50</v>
      </c>
      <c r="D126" s="64" t="s">
        <v>248</v>
      </c>
      <c r="E126" s="249" t="s">
        <v>306</v>
      </c>
      <c r="F126" s="77">
        <v>542600</v>
      </c>
      <c r="G126" s="56"/>
      <c r="H126" s="56">
        <f t="shared" si="3"/>
        <v>542600</v>
      </c>
    </row>
    <row r="127" spans="1:8" s="2" customFormat="1" ht="118.5" customHeight="1">
      <c r="A127" s="62" t="s">
        <v>235</v>
      </c>
      <c r="B127" s="72" t="s">
        <v>249</v>
      </c>
      <c r="C127" s="63" t="s">
        <v>49</v>
      </c>
      <c r="D127" s="64" t="s">
        <v>250</v>
      </c>
      <c r="E127" s="249"/>
      <c r="F127" s="77">
        <v>240400</v>
      </c>
      <c r="G127" s="56"/>
      <c r="H127" s="56">
        <f t="shared" si="3"/>
        <v>240400</v>
      </c>
    </row>
    <row r="128" spans="1:8" s="2" customFormat="1" ht="30">
      <c r="A128" s="150" t="s">
        <v>236</v>
      </c>
      <c r="B128" s="150" t="s">
        <v>380</v>
      </c>
      <c r="C128" s="178"/>
      <c r="D128" s="151" t="s">
        <v>53</v>
      </c>
      <c r="E128" s="129"/>
      <c r="F128" s="119">
        <f>F129</f>
        <v>55000</v>
      </c>
      <c r="G128" s="119"/>
      <c r="H128" s="119">
        <f t="shared" si="3"/>
        <v>55000</v>
      </c>
    </row>
    <row r="129" spans="1:8" s="2" customFormat="1" ht="75">
      <c r="A129" s="62" t="s">
        <v>237</v>
      </c>
      <c r="B129" s="62" t="s">
        <v>251</v>
      </c>
      <c r="C129" s="63" t="s">
        <v>44</v>
      </c>
      <c r="D129" s="64" t="s">
        <v>129</v>
      </c>
      <c r="E129" s="249" t="s">
        <v>306</v>
      </c>
      <c r="F129" s="77">
        <v>55000</v>
      </c>
      <c r="G129" s="56"/>
      <c r="H129" s="56">
        <f t="shared" si="3"/>
        <v>55000</v>
      </c>
    </row>
    <row r="130" spans="1:8" s="2" customFormat="1" ht="22.5" customHeight="1">
      <c r="A130" s="62" t="s">
        <v>238</v>
      </c>
      <c r="B130" s="62" t="s">
        <v>218</v>
      </c>
      <c r="C130" s="164">
        <v>1090</v>
      </c>
      <c r="D130" s="64" t="s">
        <v>219</v>
      </c>
      <c r="E130" s="249"/>
      <c r="F130" s="77">
        <v>22600</v>
      </c>
      <c r="G130" s="56"/>
      <c r="H130" s="56">
        <f t="shared" si="3"/>
        <v>22600</v>
      </c>
    </row>
    <row r="131" spans="1:8" s="2" customFormat="1" ht="49.5" customHeight="1">
      <c r="A131" s="62" t="s">
        <v>323</v>
      </c>
      <c r="B131" s="62" t="s">
        <v>70</v>
      </c>
      <c r="C131" s="62" t="s">
        <v>7</v>
      </c>
      <c r="D131" s="53" t="s">
        <v>146</v>
      </c>
      <c r="E131" s="74" t="s">
        <v>316</v>
      </c>
      <c r="F131" s="77">
        <v>198000</v>
      </c>
      <c r="G131" s="56"/>
      <c r="H131" s="56">
        <f t="shared" si="3"/>
        <v>198000</v>
      </c>
    </row>
    <row r="132" spans="1:8" s="2" customFormat="1" ht="24.75" customHeight="1">
      <c r="A132" s="101" t="s">
        <v>252</v>
      </c>
      <c r="B132" s="100"/>
      <c r="C132" s="94"/>
      <c r="D132" s="96" t="s">
        <v>54</v>
      </c>
      <c r="E132" s="96"/>
      <c r="F132" s="49">
        <f>F133+F140+F144+F148</f>
        <v>4654200</v>
      </c>
      <c r="G132" s="49">
        <f>G133+G140+G144+G148</f>
        <v>0</v>
      </c>
      <c r="H132" s="49">
        <f>H133+H140+H144+H148</f>
        <v>4654200</v>
      </c>
    </row>
    <row r="133" spans="1:8" s="9" customFormat="1" ht="31.5" customHeight="1">
      <c r="A133" s="58" t="s">
        <v>253</v>
      </c>
      <c r="B133" s="59"/>
      <c r="C133" s="60"/>
      <c r="D133" s="61" t="s">
        <v>100</v>
      </c>
      <c r="E133" s="179"/>
      <c r="F133" s="106">
        <f>F136+F137+F138+F139</f>
        <v>4356400</v>
      </c>
      <c r="G133" s="106">
        <f>G136+G137+G138+G139</f>
        <v>0</v>
      </c>
      <c r="H133" s="106">
        <f>H136+H137+H138+H139</f>
        <v>4356400</v>
      </c>
    </row>
    <row r="134" spans="1:8" s="4" customFormat="1" ht="19.5" customHeight="1" hidden="1">
      <c r="A134" s="85">
        <v>2011060</v>
      </c>
      <c r="B134" s="85">
        <v>1060</v>
      </c>
      <c r="C134" s="85" t="s">
        <v>169</v>
      </c>
      <c r="D134" s="143" t="s">
        <v>168</v>
      </c>
      <c r="E134" s="246" t="s">
        <v>310</v>
      </c>
      <c r="F134" s="56"/>
      <c r="G134" s="56"/>
      <c r="H134" s="56">
        <f t="shared" si="3"/>
        <v>0</v>
      </c>
    </row>
    <row r="135" spans="1:8" s="2" customFormat="1" ht="37.5" customHeight="1">
      <c r="A135" s="150" t="s">
        <v>254</v>
      </c>
      <c r="B135" s="150" t="s">
        <v>381</v>
      </c>
      <c r="C135" s="178"/>
      <c r="D135" s="151" t="s">
        <v>55</v>
      </c>
      <c r="E135" s="247"/>
      <c r="F135" s="119">
        <f>F136+F137</f>
        <v>4227400</v>
      </c>
      <c r="G135" s="119">
        <f>G136+G137</f>
        <v>0</v>
      </c>
      <c r="H135" s="119">
        <f t="shared" si="3"/>
        <v>4227400</v>
      </c>
    </row>
    <row r="136" spans="1:8" s="2" customFormat="1" ht="60">
      <c r="A136" s="62" t="s">
        <v>255</v>
      </c>
      <c r="B136" s="72" t="s">
        <v>256</v>
      </c>
      <c r="C136" s="63" t="s">
        <v>21</v>
      </c>
      <c r="D136" s="64" t="s">
        <v>131</v>
      </c>
      <c r="E136" s="247"/>
      <c r="F136" s="77">
        <v>4122800</v>
      </c>
      <c r="G136" s="56"/>
      <c r="H136" s="56">
        <f aca="true" t="shared" si="4" ref="H136:H151">F136+G136</f>
        <v>4122800</v>
      </c>
    </row>
    <row r="137" spans="1:8" s="2" customFormat="1" ht="45">
      <c r="A137" s="62" t="s">
        <v>257</v>
      </c>
      <c r="B137" s="72" t="s">
        <v>258</v>
      </c>
      <c r="C137" s="63" t="s">
        <v>21</v>
      </c>
      <c r="D137" s="64" t="s">
        <v>128</v>
      </c>
      <c r="E137" s="247"/>
      <c r="F137" s="77">
        <v>104600</v>
      </c>
      <c r="G137" s="56"/>
      <c r="H137" s="56">
        <f t="shared" si="4"/>
        <v>104600</v>
      </c>
    </row>
    <row r="138" spans="1:8" s="2" customFormat="1" ht="15.75">
      <c r="A138" s="174" t="s">
        <v>259</v>
      </c>
      <c r="B138" s="174" t="s">
        <v>218</v>
      </c>
      <c r="C138" s="175">
        <v>1090</v>
      </c>
      <c r="D138" s="176" t="s">
        <v>219</v>
      </c>
      <c r="E138" s="248"/>
      <c r="F138" s="77">
        <v>45000</v>
      </c>
      <c r="G138" s="56"/>
      <c r="H138" s="56">
        <f t="shared" si="4"/>
        <v>45000</v>
      </c>
    </row>
    <row r="139" spans="1:8" s="2" customFormat="1" ht="47.25">
      <c r="A139" s="177" t="s">
        <v>324</v>
      </c>
      <c r="B139" s="177" t="s">
        <v>70</v>
      </c>
      <c r="C139" s="177" t="s">
        <v>7</v>
      </c>
      <c r="D139" s="53" t="s">
        <v>146</v>
      </c>
      <c r="E139" s="74" t="s">
        <v>316</v>
      </c>
      <c r="F139" s="77">
        <v>84000</v>
      </c>
      <c r="G139" s="56"/>
      <c r="H139" s="56">
        <f t="shared" si="4"/>
        <v>84000</v>
      </c>
    </row>
    <row r="140" spans="1:8" s="9" customFormat="1" ht="51" customHeight="1">
      <c r="A140" s="58" t="s">
        <v>253</v>
      </c>
      <c r="B140" s="59"/>
      <c r="C140" s="60"/>
      <c r="D140" s="229" t="s">
        <v>122</v>
      </c>
      <c r="E140" s="230"/>
      <c r="F140" s="106">
        <f>F141+F143</f>
        <v>103000</v>
      </c>
      <c r="G140" s="106">
        <f>G141+G143</f>
        <v>0</v>
      </c>
      <c r="H140" s="106">
        <f>H141+H143</f>
        <v>103000</v>
      </c>
    </row>
    <row r="141" spans="1:8" s="2" customFormat="1" ht="32.25" customHeight="1">
      <c r="A141" s="150" t="s">
        <v>254</v>
      </c>
      <c r="B141" s="150" t="s">
        <v>381</v>
      </c>
      <c r="C141" s="178"/>
      <c r="D141" s="151" t="s">
        <v>55</v>
      </c>
      <c r="E141" s="129"/>
      <c r="F141" s="119">
        <f>F142</f>
        <v>19000</v>
      </c>
      <c r="G141" s="119">
        <v>0</v>
      </c>
      <c r="H141" s="119">
        <f t="shared" si="4"/>
        <v>19000</v>
      </c>
    </row>
    <row r="142" spans="1:8" s="2" customFormat="1" ht="68.25" customHeight="1">
      <c r="A142" s="62" t="s">
        <v>257</v>
      </c>
      <c r="B142" s="72" t="s">
        <v>258</v>
      </c>
      <c r="C142" s="63" t="s">
        <v>21</v>
      </c>
      <c r="D142" s="64" t="s">
        <v>128</v>
      </c>
      <c r="E142" s="75" t="s">
        <v>106</v>
      </c>
      <c r="F142" s="77">
        <v>19000</v>
      </c>
      <c r="G142" s="56"/>
      <c r="H142" s="56">
        <f t="shared" si="4"/>
        <v>19000</v>
      </c>
    </row>
    <row r="143" spans="1:8" s="2" customFormat="1" ht="53.25" customHeight="1">
      <c r="A143" s="62" t="s">
        <v>324</v>
      </c>
      <c r="B143" s="62" t="s">
        <v>70</v>
      </c>
      <c r="C143" s="62" t="s">
        <v>7</v>
      </c>
      <c r="D143" s="53" t="s">
        <v>146</v>
      </c>
      <c r="E143" s="74" t="s">
        <v>316</v>
      </c>
      <c r="F143" s="77">
        <v>84000</v>
      </c>
      <c r="G143" s="56"/>
      <c r="H143" s="56">
        <f t="shared" si="4"/>
        <v>84000</v>
      </c>
    </row>
    <row r="144" spans="1:8" s="9" customFormat="1" ht="47.25" customHeight="1">
      <c r="A144" s="58" t="s">
        <v>253</v>
      </c>
      <c r="B144" s="59"/>
      <c r="C144" s="60"/>
      <c r="D144" s="229" t="s">
        <v>123</v>
      </c>
      <c r="E144" s="230"/>
      <c r="F144" s="106">
        <f>F145+F147</f>
        <v>94700</v>
      </c>
      <c r="G144" s="106">
        <f>G145+G147</f>
        <v>0</v>
      </c>
      <c r="H144" s="106">
        <f>H145+H147</f>
        <v>94700</v>
      </c>
    </row>
    <row r="145" spans="1:8" s="2" customFormat="1" ht="29.25" customHeight="1">
      <c r="A145" s="150" t="s">
        <v>254</v>
      </c>
      <c r="B145" s="150" t="s">
        <v>381</v>
      </c>
      <c r="C145" s="178"/>
      <c r="D145" s="151" t="s">
        <v>55</v>
      </c>
      <c r="E145" s="129"/>
      <c r="F145" s="119">
        <f>F146</f>
        <v>10700</v>
      </c>
      <c r="G145" s="119">
        <v>0</v>
      </c>
      <c r="H145" s="119">
        <f t="shared" si="4"/>
        <v>10700</v>
      </c>
    </row>
    <row r="146" spans="1:8" s="2" customFormat="1" ht="63.75" customHeight="1">
      <c r="A146" s="62" t="s">
        <v>257</v>
      </c>
      <c r="B146" s="72" t="s">
        <v>258</v>
      </c>
      <c r="C146" s="63" t="s">
        <v>21</v>
      </c>
      <c r="D146" s="64" t="s">
        <v>128</v>
      </c>
      <c r="E146" s="75" t="s">
        <v>106</v>
      </c>
      <c r="F146" s="77">
        <v>10700</v>
      </c>
      <c r="G146" s="56"/>
      <c r="H146" s="56">
        <f t="shared" si="4"/>
        <v>10700</v>
      </c>
    </row>
    <row r="147" spans="1:8" s="2" customFormat="1" ht="54" customHeight="1">
      <c r="A147" s="62" t="s">
        <v>324</v>
      </c>
      <c r="B147" s="62" t="s">
        <v>70</v>
      </c>
      <c r="C147" s="62" t="s">
        <v>7</v>
      </c>
      <c r="D147" s="53" t="s">
        <v>146</v>
      </c>
      <c r="E147" s="74" t="s">
        <v>316</v>
      </c>
      <c r="F147" s="77">
        <v>84000</v>
      </c>
      <c r="G147" s="56"/>
      <c r="H147" s="56">
        <f t="shared" si="4"/>
        <v>84000</v>
      </c>
    </row>
    <row r="148" spans="1:8" s="9" customFormat="1" ht="46.5" customHeight="1">
      <c r="A148" s="58" t="s">
        <v>253</v>
      </c>
      <c r="B148" s="59"/>
      <c r="C148" s="60"/>
      <c r="D148" s="229" t="s">
        <v>124</v>
      </c>
      <c r="E148" s="230"/>
      <c r="F148" s="106">
        <f>F149+F151</f>
        <v>100100</v>
      </c>
      <c r="G148" s="106">
        <f>G149+G151</f>
        <v>0</v>
      </c>
      <c r="H148" s="106">
        <f>H149+H151</f>
        <v>100100</v>
      </c>
    </row>
    <row r="149" spans="1:8" s="2" customFormat="1" ht="33.75" customHeight="1">
      <c r="A149" s="150" t="s">
        <v>254</v>
      </c>
      <c r="B149" s="150" t="s">
        <v>381</v>
      </c>
      <c r="C149" s="178"/>
      <c r="D149" s="151" t="s">
        <v>55</v>
      </c>
      <c r="E149" s="129"/>
      <c r="F149" s="119">
        <f>F150</f>
        <v>16100</v>
      </c>
      <c r="G149" s="119">
        <v>0</v>
      </c>
      <c r="H149" s="119">
        <f t="shared" si="4"/>
        <v>16100</v>
      </c>
    </row>
    <row r="150" spans="1:8" s="2" customFormat="1" ht="63" customHeight="1">
      <c r="A150" s="62" t="s">
        <v>257</v>
      </c>
      <c r="B150" s="72" t="s">
        <v>258</v>
      </c>
      <c r="C150" s="63" t="s">
        <v>21</v>
      </c>
      <c r="D150" s="64" t="s">
        <v>128</v>
      </c>
      <c r="E150" s="75" t="s">
        <v>106</v>
      </c>
      <c r="F150" s="77">
        <v>16100</v>
      </c>
      <c r="G150" s="56"/>
      <c r="H150" s="56">
        <f t="shared" si="4"/>
        <v>16100</v>
      </c>
    </row>
    <row r="151" spans="1:8" s="2" customFormat="1" ht="51.75" customHeight="1">
      <c r="A151" s="62" t="s">
        <v>324</v>
      </c>
      <c r="B151" s="62" t="s">
        <v>70</v>
      </c>
      <c r="C151" s="62" t="s">
        <v>7</v>
      </c>
      <c r="D151" s="53" t="s">
        <v>146</v>
      </c>
      <c r="E151" s="74" t="s">
        <v>316</v>
      </c>
      <c r="F151" s="77">
        <v>84000</v>
      </c>
      <c r="G151" s="56"/>
      <c r="H151" s="56">
        <f t="shared" si="4"/>
        <v>84000</v>
      </c>
    </row>
    <row r="152" spans="1:8" s="5" customFormat="1" ht="15.75" hidden="1">
      <c r="A152" s="216" t="s">
        <v>121</v>
      </c>
      <c r="B152" s="216">
        <v>8600</v>
      </c>
      <c r="C152" s="217" t="s">
        <v>7</v>
      </c>
      <c r="D152" s="210" t="s">
        <v>8</v>
      </c>
      <c r="E152" s="218"/>
      <c r="F152" s="219"/>
      <c r="G152" s="219"/>
      <c r="H152" s="219">
        <f>H153+H156</f>
        <v>0</v>
      </c>
    </row>
    <row r="153" spans="1:8" s="2" customFormat="1" ht="94.5" hidden="1">
      <c r="A153" s="52"/>
      <c r="B153" s="52"/>
      <c r="C153" s="154"/>
      <c r="D153" s="53"/>
      <c r="E153" s="75" t="s">
        <v>111</v>
      </c>
      <c r="F153" s="77"/>
      <c r="G153" s="77"/>
      <c r="H153" s="56">
        <f>F153+G153</f>
        <v>0</v>
      </c>
    </row>
    <row r="154" spans="1:8" s="5" customFormat="1" ht="15.75" hidden="1">
      <c r="A154" s="216"/>
      <c r="B154" s="216"/>
      <c r="C154" s="217"/>
      <c r="D154" s="210" t="s">
        <v>145</v>
      </c>
      <c r="E154" s="218"/>
      <c r="F154" s="219"/>
      <c r="G154" s="211"/>
      <c r="H154" s="211"/>
    </row>
    <row r="155" spans="1:8" s="5" customFormat="1" ht="90" customHeight="1" hidden="1">
      <c r="A155" s="52"/>
      <c r="B155" s="52"/>
      <c r="C155" s="154"/>
      <c r="D155" s="210" t="s">
        <v>148</v>
      </c>
      <c r="E155" s="218"/>
      <c r="F155" s="77"/>
      <c r="G155" s="211"/>
      <c r="H155" s="56">
        <f>F155+G155</f>
        <v>0</v>
      </c>
    </row>
    <row r="156" spans="1:8" s="2" customFormat="1" ht="72" customHeight="1" hidden="1">
      <c r="A156" s="52"/>
      <c r="B156" s="52"/>
      <c r="C156" s="154"/>
      <c r="D156" s="53"/>
      <c r="E156" s="75" t="s">
        <v>157</v>
      </c>
      <c r="F156" s="77"/>
      <c r="G156" s="77"/>
      <c r="H156" s="56">
        <f>F156+G156</f>
        <v>0</v>
      </c>
    </row>
    <row r="157" spans="1:8" s="5" customFormat="1" ht="15.75" hidden="1">
      <c r="A157" s="216"/>
      <c r="B157" s="216"/>
      <c r="C157" s="217"/>
      <c r="D157" s="210" t="s">
        <v>145</v>
      </c>
      <c r="E157" s="218"/>
      <c r="F157" s="219"/>
      <c r="G157" s="211"/>
      <c r="H157" s="211"/>
    </row>
    <row r="158" spans="1:8" s="5" customFormat="1" ht="65.25" customHeight="1" hidden="1">
      <c r="A158" s="216"/>
      <c r="B158" s="216"/>
      <c r="C158" s="217"/>
      <c r="D158" s="210" t="s">
        <v>156</v>
      </c>
      <c r="E158" s="218"/>
      <c r="F158" s="219"/>
      <c r="G158" s="211"/>
      <c r="H158" s="211">
        <f>F158+G158</f>
        <v>0</v>
      </c>
    </row>
    <row r="159" spans="1:8" s="2" customFormat="1" ht="24" customHeight="1">
      <c r="A159" s="92" t="s">
        <v>262</v>
      </c>
      <c r="B159" s="93"/>
      <c r="C159" s="94"/>
      <c r="D159" s="95" t="s">
        <v>63</v>
      </c>
      <c r="E159" s="96"/>
      <c r="F159" s="49">
        <f>F160</f>
        <v>181339200</v>
      </c>
      <c r="G159" s="49">
        <f>G160</f>
        <v>117875225</v>
      </c>
      <c r="H159" s="49">
        <f>F159+G159</f>
        <v>299214425</v>
      </c>
    </row>
    <row r="160" spans="1:8" s="2" customFormat="1" ht="54" customHeight="1">
      <c r="A160" s="80" t="s">
        <v>263</v>
      </c>
      <c r="B160" s="83"/>
      <c r="C160" s="199"/>
      <c r="D160" s="227" t="s">
        <v>64</v>
      </c>
      <c r="E160" s="228"/>
      <c r="F160" s="106">
        <f>F162+F163+F164+F165+F167+F168+F169+F170+F171+F172+F173+F174+F178+F179+F180+F181+F182+F183+F184+F185+F186+F187+F161+F188+F190</f>
        <v>181339200</v>
      </c>
      <c r="G160" s="106">
        <f>G162+G163+G164+G165+G167+G168+G169+G170+G171+G172+G173+G174+G178+G179+G180+G181+G182+G183+G184+G185+G186+G187+G161+G188+G190</f>
        <v>117875225</v>
      </c>
      <c r="H160" s="106">
        <f>H162+H163+H164+H165+H167+H168+H169+H170+H171+H172+H173+H174+H178+H179+H180+H181+H182+H183+H184+H185+H186+H187+H161+H188+H190</f>
        <v>299214425</v>
      </c>
    </row>
    <row r="161" spans="1:8" s="2" customFormat="1" ht="54" customHeight="1">
      <c r="A161" s="104">
        <v>1510180</v>
      </c>
      <c r="B161" s="87" t="s">
        <v>70</v>
      </c>
      <c r="C161" s="87" t="s">
        <v>7</v>
      </c>
      <c r="D161" s="53" t="s">
        <v>146</v>
      </c>
      <c r="E161" s="74" t="s">
        <v>316</v>
      </c>
      <c r="F161" s="56">
        <v>198000</v>
      </c>
      <c r="G161" s="56"/>
      <c r="H161" s="56">
        <f aca="true" t="shared" si="5" ref="H161:H187">F161+G161</f>
        <v>198000</v>
      </c>
    </row>
    <row r="162" spans="1:8" s="2" customFormat="1" ht="54.75" customHeight="1">
      <c r="A162" s="52">
        <v>1513200</v>
      </c>
      <c r="B162" s="52">
        <v>3200</v>
      </c>
      <c r="C162" s="154" t="s">
        <v>9</v>
      </c>
      <c r="D162" s="53" t="s">
        <v>10</v>
      </c>
      <c r="E162" s="107" t="s">
        <v>353</v>
      </c>
      <c r="F162" s="77">
        <v>240700</v>
      </c>
      <c r="G162" s="56"/>
      <c r="H162" s="56">
        <f t="shared" si="5"/>
        <v>240700</v>
      </c>
    </row>
    <row r="163" spans="1:8" s="2" customFormat="1" ht="51" customHeight="1">
      <c r="A163" s="52">
        <v>1516010</v>
      </c>
      <c r="B163" s="52">
        <v>6010</v>
      </c>
      <c r="C163" s="73" t="s">
        <v>11</v>
      </c>
      <c r="D163" s="53" t="s">
        <v>288</v>
      </c>
      <c r="E163" s="75" t="s">
        <v>376</v>
      </c>
      <c r="F163" s="77">
        <v>30250000</v>
      </c>
      <c r="G163" s="56">
        <v>500000</v>
      </c>
      <c r="H163" s="56">
        <f t="shared" si="5"/>
        <v>30750000</v>
      </c>
    </row>
    <row r="164" spans="1:8" s="2" customFormat="1" ht="54" customHeight="1">
      <c r="A164" s="52">
        <v>1516010</v>
      </c>
      <c r="B164" s="52">
        <v>6010</v>
      </c>
      <c r="C164" s="73" t="s">
        <v>11</v>
      </c>
      <c r="D164" s="53" t="s">
        <v>288</v>
      </c>
      <c r="E164" s="107" t="s">
        <v>353</v>
      </c>
      <c r="F164" s="77">
        <v>3000000</v>
      </c>
      <c r="G164" s="56"/>
      <c r="H164" s="56">
        <f t="shared" si="5"/>
        <v>3000000</v>
      </c>
    </row>
    <row r="165" spans="1:8" s="2" customFormat="1" ht="54" customHeight="1">
      <c r="A165" s="85">
        <v>1516011</v>
      </c>
      <c r="B165" s="86">
        <v>6011</v>
      </c>
      <c r="C165" s="87" t="s">
        <v>11</v>
      </c>
      <c r="D165" s="88" t="s">
        <v>289</v>
      </c>
      <c r="E165" s="75" t="s">
        <v>376</v>
      </c>
      <c r="F165" s="56"/>
      <c r="G165" s="56">
        <v>20000000</v>
      </c>
      <c r="H165" s="56">
        <f t="shared" si="5"/>
        <v>20000000</v>
      </c>
    </row>
    <row r="166" spans="1:8" s="2" customFormat="1" ht="31.5" hidden="1">
      <c r="A166" s="181" t="s">
        <v>65</v>
      </c>
      <c r="B166" s="122"/>
      <c r="C166" s="121"/>
      <c r="D166" s="126" t="s">
        <v>66</v>
      </c>
      <c r="E166" s="129"/>
      <c r="F166" s="119">
        <f>F167</f>
        <v>0</v>
      </c>
      <c r="G166" s="119">
        <f>G167</f>
        <v>0</v>
      </c>
      <c r="H166" s="119">
        <f t="shared" si="5"/>
        <v>0</v>
      </c>
    </row>
    <row r="167" spans="1:8" s="2" customFormat="1" ht="74.25" customHeight="1" hidden="1">
      <c r="A167" s="76" t="s">
        <v>67</v>
      </c>
      <c r="B167" s="52">
        <v>6051</v>
      </c>
      <c r="C167" s="154" t="s">
        <v>11</v>
      </c>
      <c r="D167" s="53" t="s">
        <v>138</v>
      </c>
      <c r="E167" s="75" t="s">
        <v>109</v>
      </c>
      <c r="F167" s="54"/>
      <c r="G167" s="54"/>
      <c r="H167" s="56">
        <f t="shared" si="5"/>
        <v>0</v>
      </c>
    </row>
    <row r="168" spans="1:8" s="2" customFormat="1" ht="55.5" customHeight="1">
      <c r="A168" s="76">
        <v>1516030</v>
      </c>
      <c r="B168" s="52">
        <v>6030</v>
      </c>
      <c r="C168" s="154" t="s">
        <v>11</v>
      </c>
      <c r="D168" s="53" t="s">
        <v>290</v>
      </c>
      <c r="E168" s="107" t="s">
        <v>353</v>
      </c>
      <c r="F168" s="54">
        <v>85203000</v>
      </c>
      <c r="G168" s="54">
        <v>17735025</v>
      </c>
      <c r="H168" s="56">
        <f t="shared" si="5"/>
        <v>102938025</v>
      </c>
    </row>
    <row r="169" spans="1:8" s="2" customFormat="1" ht="60" customHeight="1">
      <c r="A169" s="76">
        <v>1516030</v>
      </c>
      <c r="B169" s="52">
        <v>6030</v>
      </c>
      <c r="C169" s="154" t="s">
        <v>11</v>
      </c>
      <c r="D169" s="53" t="s">
        <v>290</v>
      </c>
      <c r="E169" s="75" t="s">
        <v>355</v>
      </c>
      <c r="F169" s="54">
        <v>4000000</v>
      </c>
      <c r="G169" s="54">
        <v>1000000</v>
      </c>
      <c r="H169" s="56">
        <f t="shared" si="5"/>
        <v>5000000</v>
      </c>
    </row>
    <row r="170" spans="1:8" s="2" customFormat="1" ht="57" customHeight="1">
      <c r="A170" s="76">
        <v>1516030</v>
      </c>
      <c r="B170" s="52">
        <v>6030</v>
      </c>
      <c r="C170" s="154" t="s">
        <v>11</v>
      </c>
      <c r="D170" s="53" t="s">
        <v>290</v>
      </c>
      <c r="E170" s="75" t="s">
        <v>356</v>
      </c>
      <c r="F170" s="54">
        <v>1850000</v>
      </c>
      <c r="G170" s="54">
        <v>1100000</v>
      </c>
      <c r="H170" s="56">
        <f t="shared" si="5"/>
        <v>2950000</v>
      </c>
    </row>
    <row r="171" spans="1:8" s="2" customFormat="1" ht="90.75" customHeight="1">
      <c r="A171" s="76">
        <v>1516020</v>
      </c>
      <c r="B171" s="52">
        <v>6020</v>
      </c>
      <c r="C171" s="154" t="s">
        <v>11</v>
      </c>
      <c r="D171" s="53" t="s">
        <v>291</v>
      </c>
      <c r="E171" s="107" t="s">
        <v>353</v>
      </c>
      <c r="F171" s="54">
        <v>5100000</v>
      </c>
      <c r="G171" s="54"/>
      <c r="H171" s="56">
        <f t="shared" si="5"/>
        <v>5100000</v>
      </c>
    </row>
    <row r="172" spans="1:8" s="2" customFormat="1" ht="81.75" customHeight="1">
      <c r="A172" s="76">
        <v>1516020</v>
      </c>
      <c r="B172" s="52">
        <v>6020</v>
      </c>
      <c r="C172" s="154" t="s">
        <v>11</v>
      </c>
      <c r="D172" s="53" t="s">
        <v>291</v>
      </c>
      <c r="E172" s="75" t="s">
        <v>354</v>
      </c>
      <c r="F172" s="54">
        <v>1000000</v>
      </c>
      <c r="G172" s="54"/>
      <c r="H172" s="56">
        <f t="shared" si="5"/>
        <v>1000000</v>
      </c>
    </row>
    <row r="173" spans="1:11" s="2" customFormat="1" ht="41.25" customHeight="1">
      <c r="A173" s="184">
        <v>1517310</v>
      </c>
      <c r="B173" s="52">
        <v>7310</v>
      </c>
      <c r="C173" s="73" t="s">
        <v>74</v>
      </c>
      <c r="D173" s="114" t="s">
        <v>445</v>
      </c>
      <c r="E173" s="131" t="s">
        <v>373</v>
      </c>
      <c r="F173" s="77"/>
      <c r="G173" s="56">
        <v>4100200</v>
      </c>
      <c r="H173" s="56">
        <f t="shared" si="5"/>
        <v>4100200</v>
      </c>
      <c r="J173" s="2">
        <v>6310</v>
      </c>
      <c r="K173" s="21">
        <f>G173+G177</f>
        <v>4400200</v>
      </c>
    </row>
    <row r="174" spans="1:8" s="3" customFormat="1" ht="42" customHeight="1">
      <c r="A174" s="180" t="s">
        <v>392</v>
      </c>
      <c r="B174" s="181" t="s">
        <v>393</v>
      </c>
      <c r="C174" s="120" t="s">
        <v>74</v>
      </c>
      <c r="D174" s="182" t="s">
        <v>384</v>
      </c>
      <c r="E174" s="183"/>
      <c r="F174" s="119">
        <f>F175+F176+F177</f>
        <v>0</v>
      </c>
      <c r="G174" s="119">
        <f>G175+G176+G177</f>
        <v>6140000</v>
      </c>
      <c r="H174" s="119">
        <f>H175+H176+H177</f>
        <v>6140000</v>
      </c>
    </row>
    <row r="175" spans="1:8" s="2" customFormat="1" ht="42" customHeight="1">
      <c r="A175" s="76" t="s">
        <v>394</v>
      </c>
      <c r="B175" s="52" t="s">
        <v>395</v>
      </c>
      <c r="C175" s="73" t="s">
        <v>74</v>
      </c>
      <c r="D175" s="114" t="s">
        <v>396</v>
      </c>
      <c r="E175" s="74" t="s">
        <v>373</v>
      </c>
      <c r="F175" s="77"/>
      <c r="G175" s="56">
        <v>640000</v>
      </c>
      <c r="H175" s="56">
        <f t="shared" si="5"/>
        <v>640000</v>
      </c>
    </row>
    <row r="176" spans="1:8" s="2" customFormat="1" ht="49.5" customHeight="1">
      <c r="A176" s="76">
        <v>1517323</v>
      </c>
      <c r="B176" s="52">
        <v>7323</v>
      </c>
      <c r="C176" s="73" t="s">
        <v>74</v>
      </c>
      <c r="D176" s="114" t="s">
        <v>446</v>
      </c>
      <c r="E176" s="74" t="s">
        <v>373</v>
      </c>
      <c r="F176" s="77"/>
      <c r="G176" s="56">
        <v>5200000</v>
      </c>
      <c r="H176" s="56">
        <f t="shared" si="5"/>
        <v>5200000</v>
      </c>
    </row>
    <row r="177" spans="1:8" s="10" customFormat="1" ht="128.25" customHeight="1">
      <c r="A177" s="76">
        <v>1517325</v>
      </c>
      <c r="B177" s="52">
        <v>7325</v>
      </c>
      <c r="C177" s="73" t="s">
        <v>74</v>
      </c>
      <c r="D177" s="114" t="s">
        <v>447</v>
      </c>
      <c r="E177" s="74" t="s">
        <v>160</v>
      </c>
      <c r="F177" s="56"/>
      <c r="G177" s="56">
        <v>300000</v>
      </c>
      <c r="H177" s="56">
        <f t="shared" si="5"/>
        <v>300000</v>
      </c>
    </row>
    <row r="178" spans="1:8" s="2" customFormat="1" ht="61.5" customHeight="1">
      <c r="A178" s="132">
        <v>1517440</v>
      </c>
      <c r="B178" s="132">
        <v>7440</v>
      </c>
      <c r="C178" s="154" t="s">
        <v>68</v>
      </c>
      <c r="D178" s="53" t="s">
        <v>374</v>
      </c>
      <c r="E178" s="74" t="s">
        <v>400</v>
      </c>
      <c r="F178" s="77">
        <v>49000000</v>
      </c>
      <c r="G178" s="56"/>
      <c r="H178" s="56">
        <f t="shared" si="5"/>
        <v>49000000</v>
      </c>
    </row>
    <row r="179" spans="1:11" s="2" customFormat="1" ht="83.25" customHeight="1">
      <c r="A179" s="76">
        <v>1517670</v>
      </c>
      <c r="B179" s="52">
        <v>7670</v>
      </c>
      <c r="C179" s="154" t="s">
        <v>36</v>
      </c>
      <c r="D179" s="254" t="s">
        <v>143</v>
      </c>
      <c r="E179" s="75" t="s">
        <v>174</v>
      </c>
      <c r="F179" s="56"/>
      <c r="G179" s="56">
        <v>30000000</v>
      </c>
      <c r="H179" s="56">
        <f t="shared" si="5"/>
        <v>30000000</v>
      </c>
      <c r="J179" s="22">
        <f>G179+G180+G181+G182+G183+G184+G185+G186+G187</f>
        <v>65300000</v>
      </c>
      <c r="K179" s="21"/>
    </row>
    <row r="180" spans="1:8" s="2" customFormat="1" ht="84.75" customHeight="1">
      <c r="A180" s="76">
        <v>1517670</v>
      </c>
      <c r="B180" s="52">
        <v>7670</v>
      </c>
      <c r="C180" s="154" t="s">
        <v>36</v>
      </c>
      <c r="D180" s="254"/>
      <c r="E180" s="75" t="s">
        <v>181</v>
      </c>
      <c r="F180" s="56"/>
      <c r="G180" s="56">
        <v>20000000</v>
      </c>
      <c r="H180" s="56">
        <f t="shared" si="5"/>
        <v>20000000</v>
      </c>
    </row>
    <row r="181" spans="1:8" s="2" customFormat="1" ht="78.75" hidden="1">
      <c r="A181" s="76" t="s">
        <v>69</v>
      </c>
      <c r="B181" s="52">
        <v>7470</v>
      </c>
      <c r="C181" s="154" t="s">
        <v>36</v>
      </c>
      <c r="D181" s="254"/>
      <c r="E181" s="75" t="s">
        <v>182</v>
      </c>
      <c r="F181" s="56"/>
      <c r="G181" s="56"/>
      <c r="H181" s="56">
        <f t="shared" si="5"/>
        <v>0</v>
      </c>
    </row>
    <row r="182" spans="1:8" s="2" customFormat="1" ht="78.75" hidden="1">
      <c r="A182" s="76" t="s">
        <v>69</v>
      </c>
      <c r="B182" s="52">
        <v>7470</v>
      </c>
      <c r="C182" s="154">
        <v>490</v>
      </c>
      <c r="D182" s="254"/>
      <c r="E182" s="75" t="s">
        <v>188</v>
      </c>
      <c r="F182" s="56"/>
      <c r="G182" s="56"/>
      <c r="H182" s="56">
        <f t="shared" si="5"/>
        <v>0</v>
      </c>
    </row>
    <row r="183" spans="1:8" s="2" customFormat="1" ht="85.5" customHeight="1">
      <c r="A183" s="76">
        <v>1517670</v>
      </c>
      <c r="B183" s="52">
        <v>7670</v>
      </c>
      <c r="C183" s="154" t="s">
        <v>36</v>
      </c>
      <c r="D183" s="254"/>
      <c r="E183" s="75" t="s">
        <v>189</v>
      </c>
      <c r="F183" s="56"/>
      <c r="G183" s="56">
        <v>300000</v>
      </c>
      <c r="H183" s="56">
        <f t="shared" si="5"/>
        <v>300000</v>
      </c>
    </row>
    <row r="184" spans="1:8" s="11" customFormat="1" ht="71.25" customHeight="1" hidden="1">
      <c r="A184" s="76" t="s">
        <v>69</v>
      </c>
      <c r="B184" s="52">
        <v>7470</v>
      </c>
      <c r="C184" s="154" t="s">
        <v>36</v>
      </c>
      <c r="D184" s="254"/>
      <c r="E184" s="75" t="s">
        <v>190</v>
      </c>
      <c r="F184" s="56"/>
      <c r="G184" s="56"/>
      <c r="H184" s="56">
        <f t="shared" si="5"/>
        <v>0</v>
      </c>
    </row>
    <row r="185" spans="1:8" s="11" customFormat="1" ht="71.25" customHeight="1" hidden="1">
      <c r="A185" s="76" t="s">
        <v>69</v>
      </c>
      <c r="B185" s="52">
        <v>7470</v>
      </c>
      <c r="C185" s="154" t="s">
        <v>36</v>
      </c>
      <c r="D185" s="254"/>
      <c r="E185" s="75" t="s">
        <v>191</v>
      </c>
      <c r="F185" s="56"/>
      <c r="G185" s="56"/>
      <c r="H185" s="56">
        <f t="shared" si="5"/>
        <v>0</v>
      </c>
    </row>
    <row r="186" spans="1:8" s="11" customFormat="1" ht="71.25" customHeight="1" hidden="1">
      <c r="A186" s="76" t="s">
        <v>69</v>
      </c>
      <c r="B186" s="52">
        <v>7470</v>
      </c>
      <c r="C186" s="154" t="s">
        <v>36</v>
      </c>
      <c r="D186" s="254"/>
      <c r="E186" s="75" t="s">
        <v>167</v>
      </c>
      <c r="F186" s="56"/>
      <c r="G186" s="56"/>
      <c r="H186" s="56">
        <f t="shared" si="5"/>
        <v>0</v>
      </c>
    </row>
    <row r="187" spans="1:8" s="2" customFormat="1" ht="100.5" customHeight="1">
      <c r="A187" s="76">
        <v>1517670</v>
      </c>
      <c r="B187" s="52">
        <v>7670</v>
      </c>
      <c r="C187" s="154" t="s">
        <v>36</v>
      </c>
      <c r="D187" s="254"/>
      <c r="E187" s="75" t="s">
        <v>177</v>
      </c>
      <c r="F187" s="56"/>
      <c r="G187" s="56">
        <v>15000000</v>
      </c>
      <c r="H187" s="56">
        <f t="shared" si="5"/>
        <v>15000000</v>
      </c>
    </row>
    <row r="188" spans="1:8" s="3" customFormat="1" ht="36" customHeight="1">
      <c r="A188" s="220" t="s">
        <v>404</v>
      </c>
      <c r="B188" s="220" t="s">
        <v>405</v>
      </c>
      <c r="C188" s="221"/>
      <c r="D188" s="151" t="s">
        <v>406</v>
      </c>
      <c r="E188" s="186"/>
      <c r="F188" s="119">
        <f>F189</f>
        <v>1497500</v>
      </c>
      <c r="G188" s="119">
        <f>G189</f>
        <v>0</v>
      </c>
      <c r="H188" s="119">
        <f>H189</f>
        <v>1497500</v>
      </c>
    </row>
    <row r="189" spans="1:8" s="5" customFormat="1" ht="56.25" customHeight="1">
      <c r="A189" s="52" t="s">
        <v>402</v>
      </c>
      <c r="B189" s="52" t="s">
        <v>364</v>
      </c>
      <c r="C189" s="73" t="s">
        <v>362</v>
      </c>
      <c r="D189" s="114" t="s">
        <v>403</v>
      </c>
      <c r="E189" s="75" t="s">
        <v>401</v>
      </c>
      <c r="F189" s="77">
        <v>1497500</v>
      </c>
      <c r="G189" s="77"/>
      <c r="H189" s="56">
        <f>F189+G189</f>
        <v>1497500</v>
      </c>
    </row>
    <row r="190" spans="1:8" s="185" customFormat="1" ht="72" customHeight="1">
      <c r="A190" s="184" t="s">
        <v>397</v>
      </c>
      <c r="B190" s="52" t="s">
        <v>398</v>
      </c>
      <c r="C190" s="73" t="s">
        <v>70</v>
      </c>
      <c r="D190" s="115" t="s">
        <v>399</v>
      </c>
      <c r="E190" s="74" t="s">
        <v>400</v>
      </c>
      <c r="F190" s="56"/>
      <c r="G190" s="56">
        <v>2000000</v>
      </c>
      <c r="H190" s="56">
        <f>F190+G190</f>
        <v>2000000</v>
      </c>
    </row>
    <row r="191" spans="1:8" s="2" customFormat="1" ht="42.75" customHeight="1">
      <c r="A191" s="92">
        <v>1600000</v>
      </c>
      <c r="B191" s="93"/>
      <c r="C191" s="94"/>
      <c r="D191" s="95" t="s">
        <v>72</v>
      </c>
      <c r="E191" s="96"/>
      <c r="F191" s="49">
        <f>F192</f>
        <v>384000</v>
      </c>
      <c r="G191" s="49">
        <f>G192</f>
        <v>0</v>
      </c>
      <c r="H191" s="49">
        <f>H192</f>
        <v>384000</v>
      </c>
    </row>
    <row r="192" spans="1:8" s="9" customFormat="1" ht="47.25" customHeight="1">
      <c r="A192" s="80">
        <v>1610000</v>
      </c>
      <c r="B192" s="83"/>
      <c r="C192" s="199"/>
      <c r="D192" s="227" t="s">
        <v>73</v>
      </c>
      <c r="E192" s="228"/>
      <c r="F192" s="106">
        <f>F194+F193</f>
        <v>384000</v>
      </c>
      <c r="G192" s="106">
        <f>G194+G193</f>
        <v>0</v>
      </c>
      <c r="H192" s="106">
        <f>H194+H193</f>
        <v>384000</v>
      </c>
    </row>
    <row r="193" spans="1:8" s="2" customFormat="1" ht="51.75" customHeight="1">
      <c r="A193" s="87" t="s">
        <v>329</v>
      </c>
      <c r="B193" s="87" t="s">
        <v>70</v>
      </c>
      <c r="C193" s="87" t="s">
        <v>7</v>
      </c>
      <c r="D193" s="53" t="s">
        <v>146</v>
      </c>
      <c r="E193" s="74" t="s">
        <v>316</v>
      </c>
      <c r="F193" s="56">
        <v>84000</v>
      </c>
      <c r="G193" s="56"/>
      <c r="H193" s="56">
        <f>F193+G193</f>
        <v>84000</v>
      </c>
    </row>
    <row r="194" spans="1:8" s="2" customFormat="1" ht="63" customHeight="1">
      <c r="A194" s="52">
        <v>1619770</v>
      </c>
      <c r="B194" s="52">
        <v>9770</v>
      </c>
      <c r="C194" s="154" t="s">
        <v>70</v>
      </c>
      <c r="D194" s="53" t="s">
        <v>71</v>
      </c>
      <c r="E194" s="75" t="s">
        <v>112</v>
      </c>
      <c r="F194" s="77">
        <v>300000</v>
      </c>
      <c r="G194" s="56"/>
      <c r="H194" s="56">
        <f>F194+G194</f>
        <v>300000</v>
      </c>
    </row>
    <row r="195" spans="1:8" s="188" customFormat="1" ht="54" customHeight="1">
      <c r="A195" s="187"/>
      <c r="B195" s="187"/>
      <c r="C195" s="189"/>
      <c r="D195" s="190" t="s">
        <v>407</v>
      </c>
      <c r="E195" s="191"/>
      <c r="F195" s="192">
        <v>300000</v>
      </c>
      <c r="G195" s="161"/>
      <c r="H195" s="161">
        <f>F195+G195</f>
        <v>300000</v>
      </c>
    </row>
    <row r="196" spans="1:8" s="5" customFormat="1" ht="54" customHeight="1">
      <c r="A196" s="100" t="s">
        <v>330</v>
      </c>
      <c r="B196" s="101"/>
      <c r="C196" s="101"/>
      <c r="D196" s="102" t="s">
        <v>331</v>
      </c>
      <c r="E196" s="196"/>
      <c r="F196" s="49">
        <f aca="true" t="shared" si="6" ref="F196:H197">SUM(F197)</f>
        <v>60000</v>
      </c>
      <c r="G196" s="49">
        <f t="shared" si="6"/>
        <v>0</v>
      </c>
      <c r="H196" s="49">
        <f t="shared" si="6"/>
        <v>60000</v>
      </c>
    </row>
    <row r="197" spans="1:8" s="5" customFormat="1" ht="49.5" customHeight="1">
      <c r="A197" s="108" t="s">
        <v>332</v>
      </c>
      <c r="B197" s="147"/>
      <c r="C197" s="147"/>
      <c r="D197" s="204" t="s">
        <v>333</v>
      </c>
      <c r="E197" s="205"/>
      <c r="F197" s="106">
        <f t="shared" si="6"/>
        <v>60000</v>
      </c>
      <c r="G197" s="106">
        <f t="shared" si="6"/>
        <v>0</v>
      </c>
      <c r="H197" s="106">
        <f t="shared" si="6"/>
        <v>60000</v>
      </c>
    </row>
    <row r="198" spans="1:8" s="5" customFormat="1" ht="54" customHeight="1">
      <c r="A198" s="73" t="s">
        <v>334</v>
      </c>
      <c r="B198" s="73" t="s">
        <v>70</v>
      </c>
      <c r="C198" s="73" t="s">
        <v>7</v>
      </c>
      <c r="D198" s="53" t="s">
        <v>146</v>
      </c>
      <c r="E198" s="74" t="s">
        <v>316</v>
      </c>
      <c r="F198" s="77">
        <v>60000</v>
      </c>
      <c r="G198" s="56">
        <v>0</v>
      </c>
      <c r="H198" s="56">
        <f>F198+G198</f>
        <v>60000</v>
      </c>
    </row>
    <row r="199" s="2" customFormat="1" ht="21.75" customHeight="1" hidden="1"/>
    <row r="200" s="2" customFormat="1" ht="39" customHeight="1" hidden="1"/>
    <row r="201" s="2" customFormat="1" ht="36" customHeight="1" hidden="1"/>
    <row r="202" spans="1:8" s="2" customFormat="1" ht="31.5">
      <c r="A202" s="78" t="s">
        <v>267</v>
      </c>
      <c r="B202" s="82"/>
      <c r="C202" s="208"/>
      <c r="D202" s="79" t="s">
        <v>269</v>
      </c>
      <c r="E202" s="65"/>
      <c r="F202" s="105">
        <f>F203</f>
        <v>44378000</v>
      </c>
      <c r="G202" s="105">
        <f>G203</f>
        <v>2315000</v>
      </c>
      <c r="H202" s="105">
        <f>F202+G202</f>
        <v>46693000</v>
      </c>
    </row>
    <row r="203" spans="1:8" s="2" customFormat="1" ht="47.25">
      <c r="A203" s="80" t="s">
        <v>268</v>
      </c>
      <c r="B203" s="83"/>
      <c r="C203" s="199"/>
      <c r="D203" s="81" t="s">
        <v>86</v>
      </c>
      <c r="E203" s="109"/>
      <c r="F203" s="106">
        <f>F204+F205+F207+F209+F210</f>
        <v>44378000</v>
      </c>
      <c r="G203" s="106">
        <f>G204+G205+G207+G209+G210</f>
        <v>2315000</v>
      </c>
      <c r="H203" s="106">
        <f>H204+H205+H207+H209+H210</f>
        <v>46693000</v>
      </c>
    </row>
    <row r="204" spans="1:8" s="2" customFormat="1" ht="54" customHeight="1">
      <c r="A204" s="87" t="s">
        <v>335</v>
      </c>
      <c r="B204" s="87" t="s">
        <v>70</v>
      </c>
      <c r="C204" s="87" t="s">
        <v>7</v>
      </c>
      <c r="D204" s="53" t="s">
        <v>146</v>
      </c>
      <c r="E204" s="74" t="s">
        <v>316</v>
      </c>
      <c r="F204" s="56">
        <v>198000</v>
      </c>
      <c r="G204" s="56"/>
      <c r="H204" s="56">
        <f>F204+G204</f>
        <v>198000</v>
      </c>
    </row>
    <row r="205" spans="1:8" s="3" customFormat="1" ht="54" customHeight="1">
      <c r="A205" s="181" t="s">
        <v>408</v>
      </c>
      <c r="B205" s="181" t="s">
        <v>409</v>
      </c>
      <c r="C205" s="155"/>
      <c r="D205" s="123" t="s">
        <v>410</v>
      </c>
      <c r="E205" s="186"/>
      <c r="F205" s="119">
        <f>F206</f>
        <v>0</v>
      </c>
      <c r="G205" s="119">
        <f>G206</f>
        <v>15000</v>
      </c>
      <c r="H205" s="119">
        <f>H206</f>
        <v>15000</v>
      </c>
    </row>
    <row r="206" spans="1:8" s="2" customFormat="1" ht="54" customHeight="1">
      <c r="A206" s="52">
        <v>1917413</v>
      </c>
      <c r="B206" s="52">
        <v>7413</v>
      </c>
      <c r="C206" s="154" t="s">
        <v>88</v>
      </c>
      <c r="D206" s="53" t="s">
        <v>369</v>
      </c>
      <c r="E206" s="75" t="s">
        <v>377</v>
      </c>
      <c r="F206" s="77"/>
      <c r="G206" s="56">
        <v>15000</v>
      </c>
      <c r="H206" s="56">
        <f>F206+G206</f>
        <v>15000</v>
      </c>
    </row>
    <row r="207" spans="1:8" s="3" customFormat="1" ht="54" customHeight="1">
      <c r="A207" s="181" t="s">
        <v>411</v>
      </c>
      <c r="B207" s="181" t="s">
        <v>412</v>
      </c>
      <c r="C207" s="155"/>
      <c r="D207" s="123" t="s">
        <v>413</v>
      </c>
      <c r="E207" s="186"/>
      <c r="F207" s="119">
        <f>F208</f>
        <v>44100000</v>
      </c>
      <c r="G207" s="119">
        <f>G208</f>
        <v>0</v>
      </c>
      <c r="H207" s="119">
        <f>H208</f>
        <v>44100000</v>
      </c>
    </row>
    <row r="208" spans="1:8" s="2" customFormat="1" ht="57" customHeight="1">
      <c r="A208" s="52" t="s">
        <v>414</v>
      </c>
      <c r="B208" s="52" t="s">
        <v>415</v>
      </c>
      <c r="C208" s="154" t="s">
        <v>416</v>
      </c>
      <c r="D208" s="53" t="s">
        <v>87</v>
      </c>
      <c r="E208" s="75" t="s">
        <v>375</v>
      </c>
      <c r="F208" s="77">
        <v>44100000</v>
      </c>
      <c r="G208" s="56"/>
      <c r="H208" s="56">
        <f>F208+G208</f>
        <v>44100000</v>
      </c>
    </row>
    <row r="209" spans="1:8" s="2" customFormat="1" ht="54" customHeight="1">
      <c r="A209" s="52" t="s">
        <v>417</v>
      </c>
      <c r="B209" s="52">
        <v>7450</v>
      </c>
      <c r="C209" s="154" t="s">
        <v>418</v>
      </c>
      <c r="D209" s="116" t="s">
        <v>419</v>
      </c>
      <c r="E209" s="75" t="s">
        <v>377</v>
      </c>
      <c r="F209" s="77">
        <v>80000</v>
      </c>
      <c r="G209" s="56"/>
      <c r="H209" s="56">
        <f>F209+G209</f>
        <v>80000</v>
      </c>
    </row>
    <row r="210" spans="1:14" s="2" customFormat="1" ht="47.25">
      <c r="A210" s="52">
        <v>1917670</v>
      </c>
      <c r="B210" s="52">
        <v>7670</v>
      </c>
      <c r="C210" s="154" t="s">
        <v>36</v>
      </c>
      <c r="D210" s="53" t="s">
        <v>143</v>
      </c>
      <c r="E210" s="75" t="s">
        <v>375</v>
      </c>
      <c r="F210" s="77"/>
      <c r="G210" s="56">
        <v>2300000</v>
      </c>
      <c r="H210" s="56">
        <f>F210+G210</f>
        <v>2300000</v>
      </c>
      <c r="N210" s="21"/>
    </row>
    <row r="211" spans="1:8" s="2" customFormat="1" ht="47.25">
      <c r="A211" s="92">
        <v>2700000</v>
      </c>
      <c r="B211" s="93"/>
      <c r="C211" s="94"/>
      <c r="D211" s="95" t="s">
        <v>336</v>
      </c>
      <c r="E211" s="96"/>
      <c r="F211" s="49">
        <f>F212</f>
        <v>2865000</v>
      </c>
      <c r="G211" s="49">
        <f>G212</f>
        <v>0</v>
      </c>
      <c r="H211" s="49">
        <f>F211+G211</f>
        <v>2865000</v>
      </c>
    </row>
    <row r="212" spans="1:8" s="2" customFormat="1" ht="36.75" customHeight="1">
      <c r="A212" s="80">
        <v>2710000</v>
      </c>
      <c r="B212" s="83"/>
      <c r="C212" s="199"/>
      <c r="D212" s="227" t="s">
        <v>93</v>
      </c>
      <c r="E212" s="228"/>
      <c r="F212" s="106">
        <f>F213+F214+F216+F217</f>
        <v>2865000</v>
      </c>
      <c r="G212" s="106">
        <f>G213+G214+G216+G217</f>
        <v>0</v>
      </c>
      <c r="H212" s="106">
        <f>H213+H214+H216+H217</f>
        <v>2865000</v>
      </c>
    </row>
    <row r="213" spans="1:8" s="2" customFormat="1" ht="50.25" customHeight="1">
      <c r="A213" s="87" t="s">
        <v>337</v>
      </c>
      <c r="B213" s="87" t="s">
        <v>338</v>
      </c>
      <c r="C213" s="87" t="s">
        <v>7</v>
      </c>
      <c r="D213" s="53" t="s">
        <v>146</v>
      </c>
      <c r="E213" s="74" t="s">
        <v>316</v>
      </c>
      <c r="F213" s="56">
        <v>60000</v>
      </c>
      <c r="G213" s="56"/>
      <c r="H213" s="56">
        <f>F213+G213</f>
        <v>60000</v>
      </c>
    </row>
    <row r="214" spans="1:8" s="3" customFormat="1" ht="39.75" customHeight="1">
      <c r="A214" s="180" t="s">
        <v>420</v>
      </c>
      <c r="B214" s="181" t="s">
        <v>421</v>
      </c>
      <c r="C214" s="120"/>
      <c r="D214" s="193" t="s">
        <v>422</v>
      </c>
      <c r="E214" s="186"/>
      <c r="F214" s="119">
        <f>F215</f>
        <v>125000</v>
      </c>
      <c r="G214" s="119">
        <f>G215</f>
        <v>0</v>
      </c>
      <c r="H214" s="119">
        <f>H215</f>
        <v>125000</v>
      </c>
    </row>
    <row r="215" spans="1:8" s="2" customFormat="1" ht="66.75" customHeight="1">
      <c r="A215" s="76" t="s">
        <v>423</v>
      </c>
      <c r="B215" s="52" t="s">
        <v>424</v>
      </c>
      <c r="C215" s="73" t="s">
        <v>94</v>
      </c>
      <c r="D215" s="116" t="s">
        <v>366</v>
      </c>
      <c r="E215" s="75" t="s">
        <v>171</v>
      </c>
      <c r="F215" s="77">
        <v>125000</v>
      </c>
      <c r="G215" s="56"/>
      <c r="H215" s="56">
        <f>F215+G215</f>
        <v>125000</v>
      </c>
    </row>
    <row r="216" spans="1:8" s="2" customFormat="1" ht="69" customHeight="1">
      <c r="A216" s="52" t="s">
        <v>425</v>
      </c>
      <c r="B216" s="52" t="s">
        <v>426</v>
      </c>
      <c r="C216" s="154" t="s">
        <v>94</v>
      </c>
      <c r="D216" s="53" t="s">
        <v>144</v>
      </c>
      <c r="E216" s="75" t="s">
        <v>388</v>
      </c>
      <c r="F216" s="77">
        <v>180000</v>
      </c>
      <c r="G216" s="56"/>
      <c r="H216" s="56">
        <f>F216+G216</f>
        <v>180000</v>
      </c>
    </row>
    <row r="217" spans="1:8" s="3" customFormat="1" ht="32.25" customHeight="1">
      <c r="A217" s="180" t="s">
        <v>427</v>
      </c>
      <c r="B217" s="181" t="s">
        <v>428</v>
      </c>
      <c r="C217" s="120" t="s">
        <v>36</v>
      </c>
      <c r="D217" s="193" t="s">
        <v>429</v>
      </c>
      <c r="E217" s="186"/>
      <c r="F217" s="119">
        <f>F218</f>
        <v>2500000</v>
      </c>
      <c r="G217" s="119">
        <f>G218</f>
        <v>0</v>
      </c>
      <c r="H217" s="119">
        <f>H218</f>
        <v>2500000</v>
      </c>
    </row>
    <row r="218" spans="1:8" s="12" customFormat="1" ht="61.5" customHeight="1">
      <c r="A218" s="85">
        <v>2717693</v>
      </c>
      <c r="B218" s="87" t="s">
        <v>367</v>
      </c>
      <c r="C218" s="87" t="s">
        <v>36</v>
      </c>
      <c r="D218" s="113" t="s">
        <v>368</v>
      </c>
      <c r="E218" s="75" t="s">
        <v>430</v>
      </c>
      <c r="F218" s="77">
        <v>2500000</v>
      </c>
      <c r="G218" s="56"/>
      <c r="H218" s="56">
        <f>F218+G218</f>
        <v>2500000</v>
      </c>
    </row>
    <row r="219" spans="1:8" s="12" customFormat="1" ht="63" customHeight="1">
      <c r="A219" s="92" t="s">
        <v>264</v>
      </c>
      <c r="B219" s="93"/>
      <c r="C219" s="94"/>
      <c r="D219" s="95" t="s">
        <v>75</v>
      </c>
      <c r="E219" s="96"/>
      <c r="F219" s="49">
        <f>F220</f>
        <v>198000</v>
      </c>
      <c r="G219" s="49">
        <f>G220</f>
        <v>5300000</v>
      </c>
      <c r="H219" s="49">
        <f>F219+G219</f>
        <v>5498000</v>
      </c>
    </row>
    <row r="220" spans="1:8" s="12" customFormat="1" ht="54" customHeight="1">
      <c r="A220" s="80" t="s">
        <v>265</v>
      </c>
      <c r="B220" s="83"/>
      <c r="C220" s="199"/>
      <c r="D220" s="227" t="s">
        <v>76</v>
      </c>
      <c r="E220" s="228"/>
      <c r="F220" s="106">
        <f>F222+F223+F224+F225+F226+F227+F221</f>
        <v>198000</v>
      </c>
      <c r="G220" s="106">
        <f>G222+G223+G224+G225+G226+G227+G221</f>
        <v>5300000</v>
      </c>
      <c r="H220" s="106">
        <f>H222+H223+H224+H225+H226+H227+H221</f>
        <v>5498000</v>
      </c>
    </row>
    <row r="221" spans="1:8" s="12" customFormat="1" ht="51" customHeight="1">
      <c r="A221" s="87" t="s">
        <v>339</v>
      </c>
      <c r="B221" s="87" t="s">
        <v>70</v>
      </c>
      <c r="C221" s="87" t="s">
        <v>7</v>
      </c>
      <c r="D221" s="53" t="s">
        <v>146</v>
      </c>
      <c r="E221" s="74" t="s">
        <v>316</v>
      </c>
      <c r="F221" s="56">
        <v>198000</v>
      </c>
      <c r="G221" s="56"/>
      <c r="H221" s="56">
        <f aca="true" t="shared" si="7" ref="H221:H228">F221+G221</f>
        <v>198000</v>
      </c>
    </row>
    <row r="222" spans="1:8" s="12" customFormat="1" ht="67.5" customHeight="1">
      <c r="A222" s="52">
        <v>2817670</v>
      </c>
      <c r="B222" s="52">
        <v>7670</v>
      </c>
      <c r="C222" s="154" t="s">
        <v>36</v>
      </c>
      <c r="D222" s="53" t="s">
        <v>139</v>
      </c>
      <c r="E222" s="75" t="s">
        <v>266</v>
      </c>
      <c r="F222" s="77"/>
      <c r="G222" s="56">
        <v>500000</v>
      </c>
      <c r="H222" s="56">
        <f t="shared" si="7"/>
        <v>500000</v>
      </c>
    </row>
    <row r="223" spans="1:8" s="12" customFormat="1" ht="39" customHeight="1" hidden="1">
      <c r="A223" s="52">
        <v>6017700</v>
      </c>
      <c r="B223" s="52">
        <v>7700</v>
      </c>
      <c r="C223" s="154" t="s">
        <v>84</v>
      </c>
      <c r="D223" s="53" t="s">
        <v>183</v>
      </c>
      <c r="E223" s="246" t="s">
        <v>178</v>
      </c>
      <c r="F223" s="77"/>
      <c r="G223" s="56"/>
      <c r="H223" s="56">
        <f t="shared" si="7"/>
        <v>0</v>
      </c>
    </row>
    <row r="224" spans="1:8" s="12" customFormat="1" ht="59.25" customHeight="1">
      <c r="A224" s="52">
        <v>2818340</v>
      </c>
      <c r="B224" s="52">
        <v>8340</v>
      </c>
      <c r="C224" s="154" t="s">
        <v>84</v>
      </c>
      <c r="D224" s="53" t="s">
        <v>277</v>
      </c>
      <c r="E224" s="247"/>
      <c r="F224" s="77"/>
      <c r="G224" s="56">
        <v>4800000</v>
      </c>
      <c r="H224" s="56">
        <f t="shared" si="7"/>
        <v>4800000</v>
      </c>
    </row>
    <row r="225" spans="1:8" s="12" customFormat="1" ht="39" customHeight="1" hidden="1">
      <c r="A225" s="52" t="s">
        <v>77</v>
      </c>
      <c r="B225" s="52">
        <v>9120</v>
      </c>
      <c r="C225" s="154" t="s">
        <v>78</v>
      </c>
      <c r="D225" s="53" t="s">
        <v>79</v>
      </c>
      <c r="E225" s="247"/>
      <c r="F225" s="77"/>
      <c r="G225" s="56"/>
      <c r="H225" s="56">
        <f t="shared" si="7"/>
        <v>0</v>
      </c>
    </row>
    <row r="226" spans="1:8" s="12" customFormat="1" ht="39" customHeight="1" hidden="1">
      <c r="A226" s="52" t="s">
        <v>80</v>
      </c>
      <c r="B226" s="52">
        <v>9130</v>
      </c>
      <c r="C226" s="154" t="s">
        <v>81</v>
      </c>
      <c r="D226" s="53" t="s">
        <v>82</v>
      </c>
      <c r="E226" s="247"/>
      <c r="F226" s="77"/>
      <c r="G226" s="56"/>
      <c r="H226" s="56">
        <f t="shared" si="7"/>
        <v>0</v>
      </c>
    </row>
    <row r="227" spans="1:8" s="12" customFormat="1" ht="39" customHeight="1" hidden="1">
      <c r="A227" s="52" t="s">
        <v>83</v>
      </c>
      <c r="B227" s="52">
        <v>9140</v>
      </c>
      <c r="C227" s="154" t="s">
        <v>84</v>
      </c>
      <c r="D227" s="53" t="s">
        <v>85</v>
      </c>
      <c r="E227" s="248"/>
      <c r="F227" s="77"/>
      <c r="G227" s="56"/>
      <c r="H227" s="56">
        <f t="shared" si="7"/>
        <v>0</v>
      </c>
    </row>
    <row r="228" spans="1:8" s="12" customFormat="1" ht="73.5" customHeight="1">
      <c r="A228" s="92" t="s">
        <v>340</v>
      </c>
      <c r="B228" s="93"/>
      <c r="C228" s="94"/>
      <c r="D228" s="95" t="s">
        <v>341</v>
      </c>
      <c r="E228" s="96"/>
      <c r="F228" s="49">
        <f>F229</f>
        <v>226900</v>
      </c>
      <c r="G228" s="49">
        <f>G229</f>
        <v>26000</v>
      </c>
      <c r="H228" s="49">
        <f t="shared" si="7"/>
        <v>252900</v>
      </c>
    </row>
    <row r="229" spans="1:8" s="12" customFormat="1" ht="73.5" customHeight="1">
      <c r="A229" s="80">
        <v>2910000</v>
      </c>
      <c r="B229" s="83"/>
      <c r="C229" s="199"/>
      <c r="D229" s="227" t="s">
        <v>89</v>
      </c>
      <c r="E229" s="228"/>
      <c r="F229" s="106">
        <f>F231+F232+F233+F230</f>
        <v>226900</v>
      </c>
      <c r="G229" s="106">
        <f>G231+G232+G233+G230</f>
        <v>26000</v>
      </c>
      <c r="H229" s="106">
        <f>H231+H232+H233+H230</f>
        <v>252900</v>
      </c>
    </row>
    <row r="230" spans="1:8" s="12" customFormat="1" ht="53.25" customHeight="1">
      <c r="A230" s="87" t="s">
        <v>342</v>
      </c>
      <c r="B230" s="87" t="s">
        <v>70</v>
      </c>
      <c r="C230" s="87" t="s">
        <v>7</v>
      </c>
      <c r="D230" s="53" t="s">
        <v>146</v>
      </c>
      <c r="E230" s="74" t="s">
        <v>316</v>
      </c>
      <c r="F230" s="56">
        <v>60000</v>
      </c>
      <c r="G230" s="56"/>
      <c r="H230" s="56">
        <f>F230+G230</f>
        <v>60000</v>
      </c>
    </row>
    <row r="231" spans="1:8" s="12" customFormat="1" ht="82.5" customHeight="1">
      <c r="A231" s="52" t="s">
        <v>431</v>
      </c>
      <c r="B231" s="52" t="s">
        <v>432</v>
      </c>
      <c r="C231" s="73" t="s">
        <v>91</v>
      </c>
      <c r="D231" s="114" t="s">
        <v>433</v>
      </c>
      <c r="E231" s="74" t="s">
        <v>173</v>
      </c>
      <c r="F231" s="77">
        <v>10900</v>
      </c>
      <c r="G231" s="56">
        <v>26000</v>
      </c>
      <c r="H231" s="56">
        <f>F231+G231</f>
        <v>36900</v>
      </c>
    </row>
    <row r="232" spans="1:8" s="12" customFormat="1" ht="84" customHeight="1">
      <c r="A232" s="52" t="s">
        <v>434</v>
      </c>
      <c r="B232" s="52" t="s">
        <v>435</v>
      </c>
      <c r="C232" s="73" t="s">
        <v>91</v>
      </c>
      <c r="D232" s="114" t="s">
        <v>436</v>
      </c>
      <c r="E232" s="75" t="s">
        <v>184</v>
      </c>
      <c r="F232" s="77">
        <v>156000</v>
      </c>
      <c r="G232" s="56"/>
      <c r="H232" s="56">
        <f>F232+G232</f>
        <v>156000</v>
      </c>
    </row>
    <row r="233" spans="1:8" s="12" customFormat="1" ht="62.25" customHeight="1" hidden="1">
      <c r="A233" s="52" t="s">
        <v>90</v>
      </c>
      <c r="B233" s="52">
        <v>7810</v>
      </c>
      <c r="C233" s="154" t="s">
        <v>91</v>
      </c>
      <c r="D233" s="53" t="s">
        <v>92</v>
      </c>
      <c r="E233" s="75" t="s">
        <v>161</v>
      </c>
      <c r="F233" s="77"/>
      <c r="G233" s="56"/>
      <c r="H233" s="56">
        <f>F233+G233</f>
        <v>0</v>
      </c>
    </row>
    <row r="234" spans="1:8" s="12" customFormat="1" ht="39" customHeight="1">
      <c r="A234" s="92" t="s">
        <v>56</v>
      </c>
      <c r="B234" s="93"/>
      <c r="C234" s="94"/>
      <c r="D234" s="95" t="s">
        <v>270</v>
      </c>
      <c r="E234" s="96"/>
      <c r="F234" s="49">
        <f>F235</f>
        <v>304000</v>
      </c>
      <c r="G234" s="49">
        <f>G235</f>
        <v>6687700</v>
      </c>
      <c r="H234" s="49">
        <f>F234+G234</f>
        <v>6991700</v>
      </c>
    </row>
    <row r="235" spans="1:8" s="12" customFormat="1" ht="79.5" customHeight="1">
      <c r="A235" s="80" t="s">
        <v>57</v>
      </c>
      <c r="B235" s="83"/>
      <c r="C235" s="199"/>
      <c r="D235" s="227" t="s">
        <v>61</v>
      </c>
      <c r="E235" s="228"/>
      <c r="F235" s="106">
        <f>F236+F237+F243+F244+F245</f>
        <v>304000</v>
      </c>
      <c r="G235" s="106">
        <f>G236+G237+G243+G244+G245</f>
        <v>6687700</v>
      </c>
      <c r="H235" s="106">
        <f>H236+H237+H243+H244+H245</f>
        <v>6991700</v>
      </c>
    </row>
    <row r="236" spans="1:8" s="12" customFormat="1" ht="56.25" customHeight="1">
      <c r="A236" s="87" t="s">
        <v>343</v>
      </c>
      <c r="B236" s="87" t="s">
        <v>70</v>
      </c>
      <c r="C236" s="87" t="s">
        <v>7</v>
      </c>
      <c r="D236" s="53" t="s">
        <v>146</v>
      </c>
      <c r="E236" s="74" t="s">
        <v>316</v>
      </c>
      <c r="F236" s="56">
        <v>60000</v>
      </c>
      <c r="G236" s="56"/>
      <c r="H236" s="56">
        <f aca="true" t="shared" si="8" ref="H236:H247">F236+G236</f>
        <v>60000</v>
      </c>
    </row>
    <row r="237" spans="1:8" s="194" customFormat="1" ht="36" customHeight="1">
      <c r="A237" s="120" t="s">
        <v>437</v>
      </c>
      <c r="B237" s="120" t="s">
        <v>405</v>
      </c>
      <c r="C237" s="120"/>
      <c r="D237" s="193" t="s">
        <v>406</v>
      </c>
      <c r="E237" s="222"/>
      <c r="F237" s="119">
        <f>F238+F239+F240+F241+F242</f>
        <v>144000</v>
      </c>
      <c r="G237" s="119">
        <f>G238+G239+G240+G241+G242</f>
        <v>3437700</v>
      </c>
      <c r="H237" s="119">
        <f>H238+H239+H240+H241+H242</f>
        <v>3581700</v>
      </c>
    </row>
    <row r="238" spans="1:8" s="5" customFormat="1" ht="78" customHeight="1">
      <c r="A238" s="87" t="s">
        <v>359</v>
      </c>
      <c r="B238" s="87" t="s">
        <v>360</v>
      </c>
      <c r="C238" s="87" t="s">
        <v>362</v>
      </c>
      <c r="D238" s="113" t="s">
        <v>361</v>
      </c>
      <c r="E238" s="112" t="s">
        <v>438</v>
      </c>
      <c r="F238" s="56"/>
      <c r="G238" s="56">
        <v>2500000</v>
      </c>
      <c r="H238" s="56">
        <f t="shared" si="8"/>
        <v>2500000</v>
      </c>
    </row>
    <row r="239" spans="1:8" s="5" customFormat="1" ht="93" customHeight="1">
      <c r="A239" s="87" t="s">
        <v>359</v>
      </c>
      <c r="B239" s="87" t="s">
        <v>360</v>
      </c>
      <c r="C239" s="87" t="s">
        <v>362</v>
      </c>
      <c r="D239" s="113" t="s">
        <v>361</v>
      </c>
      <c r="E239" s="223" t="s">
        <v>439</v>
      </c>
      <c r="F239" s="56"/>
      <c r="G239" s="56">
        <v>937700</v>
      </c>
      <c r="H239" s="56">
        <f>F239+G239</f>
        <v>937700</v>
      </c>
    </row>
    <row r="240" spans="1:8" s="12" customFormat="1" ht="68.25" customHeight="1">
      <c r="A240" s="87" t="s">
        <v>363</v>
      </c>
      <c r="B240" s="87" t="s">
        <v>364</v>
      </c>
      <c r="C240" s="87" t="s">
        <v>362</v>
      </c>
      <c r="D240" s="114" t="s">
        <v>365</v>
      </c>
      <c r="E240" s="112" t="s">
        <v>438</v>
      </c>
      <c r="F240" s="56">
        <v>35000</v>
      </c>
      <c r="G240" s="56"/>
      <c r="H240" s="56">
        <f t="shared" si="8"/>
        <v>35000</v>
      </c>
    </row>
    <row r="241" spans="1:8" s="12" customFormat="1" ht="92.25" customHeight="1">
      <c r="A241" s="87" t="s">
        <v>363</v>
      </c>
      <c r="B241" s="87" t="s">
        <v>364</v>
      </c>
      <c r="C241" s="87" t="s">
        <v>362</v>
      </c>
      <c r="D241" s="114" t="s">
        <v>365</v>
      </c>
      <c r="E241" s="223" t="s">
        <v>439</v>
      </c>
      <c r="F241" s="56">
        <v>11400</v>
      </c>
      <c r="G241" s="56"/>
      <c r="H241" s="56">
        <f>F241+G241</f>
        <v>11400</v>
      </c>
    </row>
    <row r="242" spans="1:8" s="12" customFormat="1" ht="107.25" customHeight="1">
      <c r="A242" s="87" t="s">
        <v>363</v>
      </c>
      <c r="B242" s="87" t="s">
        <v>364</v>
      </c>
      <c r="C242" s="87" t="s">
        <v>362</v>
      </c>
      <c r="D242" s="114" t="s">
        <v>365</v>
      </c>
      <c r="E242" s="224" t="s">
        <v>111</v>
      </c>
      <c r="F242" s="56">
        <v>97600</v>
      </c>
      <c r="G242" s="56"/>
      <c r="H242" s="56">
        <f>F242+G242</f>
        <v>97600</v>
      </c>
    </row>
    <row r="243" spans="1:8" s="12" customFormat="1" ht="66" customHeight="1">
      <c r="A243" s="52">
        <v>3117130</v>
      </c>
      <c r="B243" s="52">
        <v>7130</v>
      </c>
      <c r="C243" s="154" t="s">
        <v>62</v>
      </c>
      <c r="D243" s="53" t="s">
        <v>271</v>
      </c>
      <c r="E243" s="75" t="s">
        <v>272</v>
      </c>
      <c r="F243" s="77">
        <v>100000</v>
      </c>
      <c r="G243" s="56">
        <v>150000</v>
      </c>
      <c r="H243" s="56">
        <f t="shared" si="8"/>
        <v>250000</v>
      </c>
    </row>
    <row r="244" spans="1:12" s="12" customFormat="1" ht="105" customHeight="1">
      <c r="A244" s="52">
        <v>3117660</v>
      </c>
      <c r="B244" s="52">
        <v>7660</v>
      </c>
      <c r="C244" s="154" t="s">
        <v>36</v>
      </c>
      <c r="D244" s="53" t="s">
        <v>162</v>
      </c>
      <c r="E244" s="75" t="s">
        <v>272</v>
      </c>
      <c r="F244" s="77"/>
      <c r="G244" s="56">
        <v>300000</v>
      </c>
      <c r="H244" s="56">
        <f t="shared" si="8"/>
        <v>300000</v>
      </c>
      <c r="L244" s="156">
        <f>H244+H243</f>
        <v>550000</v>
      </c>
    </row>
    <row r="245" spans="1:8" s="194" customFormat="1" ht="24" customHeight="1">
      <c r="A245" s="120" t="s">
        <v>440</v>
      </c>
      <c r="B245" s="120" t="s">
        <v>428</v>
      </c>
      <c r="C245" s="120" t="s">
        <v>36</v>
      </c>
      <c r="D245" s="193" t="s">
        <v>429</v>
      </c>
      <c r="E245" s="222"/>
      <c r="F245" s="119">
        <f>F246</f>
        <v>0</v>
      </c>
      <c r="G245" s="119">
        <f>G246</f>
        <v>2800000</v>
      </c>
      <c r="H245" s="119">
        <f>H246</f>
        <v>2800000</v>
      </c>
    </row>
    <row r="246" spans="1:8" s="12" customFormat="1" ht="49.5" customHeight="1">
      <c r="A246" s="87" t="s">
        <v>441</v>
      </c>
      <c r="B246" s="87" t="s">
        <v>367</v>
      </c>
      <c r="C246" s="87" t="s">
        <v>36</v>
      </c>
      <c r="D246" s="113" t="s">
        <v>442</v>
      </c>
      <c r="E246" s="112" t="s">
        <v>443</v>
      </c>
      <c r="F246" s="56"/>
      <c r="G246" s="56">
        <v>2800000</v>
      </c>
      <c r="H246" s="56">
        <f>F246+G246</f>
        <v>2800000</v>
      </c>
    </row>
    <row r="247" spans="1:8" s="12" customFormat="1" ht="38.25" customHeight="1">
      <c r="A247" s="92" t="s">
        <v>344</v>
      </c>
      <c r="B247" s="93"/>
      <c r="C247" s="94"/>
      <c r="D247" s="95" t="s">
        <v>346</v>
      </c>
      <c r="E247" s="96"/>
      <c r="F247" s="49">
        <f>F248</f>
        <v>260000</v>
      </c>
      <c r="G247" s="49">
        <f>G248</f>
        <v>0</v>
      </c>
      <c r="H247" s="49">
        <f t="shared" si="8"/>
        <v>260000</v>
      </c>
    </row>
    <row r="248" spans="1:8" s="12" customFormat="1" ht="24.75" customHeight="1">
      <c r="A248" s="80" t="s">
        <v>345</v>
      </c>
      <c r="B248" s="83"/>
      <c r="C248" s="199"/>
      <c r="D248" s="242" t="s">
        <v>58</v>
      </c>
      <c r="E248" s="243"/>
      <c r="F248" s="106">
        <f>SUM(F250+F249+F251)</f>
        <v>260000</v>
      </c>
      <c r="G248" s="106">
        <f>SUM(G250+G249+G251)</f>
        <v>0</v>
      </c>
      <c r="H248" s="106">
        <f>SUM(H250+H249+H251)</f>
        <v>260000</v>
      </c>
    </row>
    <row r="249" spans="1:8" s="12" customFormat="1" ht="54.75" customHeight="1">
      <c r="A249" s="52" t="s">
        <v>347</v>
      </c>
      <c r="B249" s="52">
        <v>180</v>
      </c>
      <c r="C249" s="154" t="s">
        <v>7</v>
      </c>
      <c r="D249" s="53" t="s">
        <v>146</v>
      </c>
      <c r="E249" s="74" t="s">
        <v>316</v>
      </c>
      <c r="F249" s="77">
        <v>60000</v>
      </c>
      <c r="G249" s="56"/>
      <c r="H249" s="56">
        <f>F249+G249</f>
        <v>60000</v>
      </c>
    </row>
    <row r="250" spans="1:8" s="12" customFormat="1" ht="95.25" customHeight="1">
      <c r="A250" s="52">
        <v>3210180</v>
      </c>
      <c r="B250" s="52">
        <v>180</v>
      </c>
      <c r="C250" s="73" t="s">
        <v>7</v>
      </c>
      <c r="D250" s="110" t="s">
        <v>163</v>
      </c>
      <c r="E250" s="74" t="s">
        <v>164</v>
      </c>
      <c r="F250" s="77">
        <v>150000</v>
      </c>
      <c r="G250" s="56"/>
      <c r="H250" s="56">
        <f>F250+G250</f>
        <v>150000</v>
      </c>
    </row>
    <row r="251" spans="1:8" s="12" customFormat="1" ht="54.75" customHeight="1">
      <c r="A251" s="76">
        <v>3216030</v>
      </c>
      <c r="B251" s="52">
        <v>6030</v>
      </c>
      <c r="C251" s="154" t="s">
        <v>11</v>
      </c>
      <c r="D251" s="53" t="s">
        <v>290</v>
      </c>
      <c r="E251" s="107" t="s">
        <v>353</v>
      </c>
      <c r="F251" s="77">
        <v>50000</v>
      </c>
      <c r="G251" s="56"/>
      <c r="H251" s="56">
        <f>F251+G251</f>
        <v>50000</v>
      </c>
    </row>
    <row r="252" spans="1:8" s="12" customFormat="1" ht="39" customHeight="1">
      <c r="A252" s="78" t="s">
        <v>273</v>
      </c>
      <c r="B252" s="82"/>
      <c r="C252" s="208"/>
      <c r="D252" s="79" t="s">
        <v>274</v>
      </c>
      <c r="E252" s="65"/>
      <c r="F252" s="105">
        <f>F253</f>
        <v>208000</v>
      </c>
      <c r="G252" s="105">
        <f>G253</f>
        <v>200000</v>
      </c>
      <c r="H252" s="105">
        <f>F252+G252</f>
        <v>408000</v>
      </c>
    </row>
    <row r="253" spans="1:8" s="12" customFormat="1" ht="54" customHeight="1">
      <c r="A253" s="80" t="s">
        <v>275</v>
      </c>
      <c r="B253" s="83"/>
      <c r="C253" s="199"/>
      <c r="D253" s="81" t="s">
        <v>59</v>
      </c>
      <c r="E253" s="109"/>
      <c r="F253" s="106">
        <f>F255+F256+F257+F254</f>
        <v>208000</v>
      </c>
      <c r="G253" s="106">
        <f>G255+G256+G257+G254</f>
        <v>200000</v>
      </c>
      <c r="H253" s="106">
        <f>H255+H256+H257+H254</f>
        <v>408000</v>
      </c>
    </row>
    <row r="254" spans="1:8" s="12" customFormat="1" ht="60" customHeight="1">
      <c r="A254" s="87" t="s">
        <v>348</v>
      </c>
      <c r="B254" s="87" t="s">
        <v>70</v>
      </c>
      <c r="C254" s="87" t="s">
        <v>7</v>
      </c>
      <c r="D254" s="53" t="s">
        <v>146</v>
      </c>
      <c r="E254" s="74" t="s">
        <v>316</v>
      </c>
      <c r="F254" s="56">
        <v>198000</v>
      </c>
      <c r="G254" s="56"/>
      <c r="H254" s="56">
        <f>F254+G254</f>
        <v>198000</v>
      </c>
    </row>
    <row r="255" spans="1:8" s="12" customFormat="1" ht="51" customHeight="1" hidden="1">
      <c r="A255" s="76" t="s">
        <v>166</v>
      </c>
      <c r="B255" s="52">
        <v>6310</v>
      </c>
      <c r="C255" s="154" t="s">
        <v>36</v>
      </c>
      <c r="D255" s="53" t="s">
        <v>140</v>
      </c>
      <c r="E255" s="74" t="s">
        <v>165</v>
      </c>
      <c r="F255" s="77"/>
      <c r="G255" s="56"/>
      <c r="H255" s="56">
        <f>F255+G255</f>
        <v>0</v>
      </c>
    </row>
    <row r="256" spans="1:8" s="12" customFormat="1" ht="65.25" customHeight="1">
      <c r="A256" s="52">
        <v>3417610</v>
      </c>
      <c r="B256" s="52">
        <v>7610</v>
      </c>
      <c r="C256" s="154" t="s">
        <v>60</v>
      </c>
      <c r="D256" s="53" t="s">
        <v>142</v>
      </c>
      <c r="E256" s="75" t="s">
        <v>370</v>
      </c>
      <c r="F256" s="77">
        <v>10000</v>
      </c>
      <c r="G256" s="56"/>
      <c r="H256" s="56">
        <f>F256+G256</f>
        <v>10000</v>
      </c>
    </row>
    <row r="257" spans="1:14" s="12" customFormat="1" ht="69" customHeight="1">
      <c r="A257" s="52">
        <v>3417670</v>
      </c>
      <c r="B257" s="52">
        <v>7670</v>
      </c>
      <c r="C257" s="154" t="s">
        <v>36</v>
      </c>
      <c r="D257" s="53" t="s">
        <v>143</v>
      </c>
      <c r="E257" s="75" t="s">
        <v>276</v>
      </c>
      <c r="F257" s="77"/>
      <c r="G257" s="56">
        <v>200000</v>
      </c>
      <c r="H257" s="56">
        <f>F257+G257</f>
        <v>200000</v>
      </c>
      <c r="N257" s="156">
        <f>H257+H222+H210+H187+H183+H180+H179+H66+H64</f>
        <v>71300000</v>
      </c>
    </row>
    <row r="258" spans="1:8" s="12" customFormat="1" ht="27" customHeight="1">
      <c r="A258" s="92">
        <v>3700000</v>
      </c>
      <c r="B258" s="100"/>
      <c r="C258" s="225"/>
      <c r="D258" s="102" t="s">
        <v>349</v>
      </c>
      <c r="E258" s="196"/>
      <c r="F258" s="49">
        <f aca="true" t="shared" si="9" ref="F258:H259">SUM(F259)</f>
        <v>36000</v>
      </c>
      <c r="G258" s="49">
        <f t="shared" si="9"/>
        <v>0</v>
      </c>
      <c r="H258" s="49">
        <f t="shared" si="9"/>
        <v>36000</v>
      </c>
    </row>
    <row r="259" spans="1:8" s="197" customFormat="1" ht="36.75" customHeight="1">
      <c r="A259" s="80">
        <v>3710000</v>
      </c>
      <c r="B259" s="108"/>
      <c r="C259" s="226"/>
      <c r="D259" s="227" t="s">
        <v>158</v>
      </c>
      <c r="E259" s="228"/>
      <c r="F259" s="106">
        <f t="shared" si="9"/>
        <v>36000</v>
      </c>
      <c r="G259" s="106">
        <f t="shared" si="9"/>
        <v>0</v>
      </c>
      <c r="H259" s="106">
        <f t="shared" si="9"/>
        <v>36000</v>
      </c>
    </row>
    <row r="260" spans="1:8" s="12" customFormat="1" ht="53.25" customHeight="1">
      <c r="A260" s="85">
        <v>3710180</v>
      </c>
      <c r="B260" s="87" t="s">
        <v>70</v>
      </c>
      <c r="C260" s="87" t="s">
        <v>7</v>
      </c>
      <c r="D260" s="53" t="s">
        <v>146</v>
      </c>
      <c r="E260" s="74" t="s">
        <v>316</v>
      </c>
      <c r="F260" s="77">
        <v>36000</v>
      </c>
      <c r="G260" s="56"/>
      <c r="H260" s="56">
        <f>F260+G260</f>
        <v>36000</v>
      </c>
    </row>
    <row r="261" spans="1:8" s="2" customFormat="1" ht="63">
      <c r="A261" s="92" t="s">
        <v>314</v>
      </c>
      <c r="B261" s="93"/>
      <c r="C261" s="94"/>
      <c r="D261" s="95" t="s">
        <v>313</v>
      </c>
      <c r="E261" s="96"/>
      <c r="F261" s="49">
        <f>F262</f>
        <v>3370580</v>
      </c>
      <c r="G261" s="49">
        <f>G262</f>
        <v>0</v>
      </c>
      <c r="H261" s="49">
        <f>H262</f>
        <v>3370580</v>
      </c>
    </row>
    <row r="262" spans="1:8" s="9" customFormat="1" ht="37.5" customHeight="1">
      <c r="A262" s="80" t="s">
        <v>312</v>
      </c>
      <c r="B262" s="83"/>
      <c r="C262" s="199"/>
      <c r="D262" s="227" t="s">
        <v>96</v>
      </c>
      <c r="E262" s="228"/>
      <c r="F262" s="106">
        <f>F263+F264+F265+F266+F267+F268</f>
        <v>3370580</v>
      </c>
      <c r="G262" s="106">
        <f>G263+G264+G265+G266+G267+G268</f>
        <v>0</v>
      </c>
      <c r="H262" s="106">
        <f>H263+H264+H265+H266+H267+H268</f>
        <v>3370580</v>
      </c>
    </row>
    <row r="263" spans="1:8" s="2" customFormat="1" ht="74.25" customHeight="1">
      <c r="A263" s="52">
        <v>4113200</v>
      </c>
      <c r="B263" s="52">
        <v>3200</v>
      </c>
      <c r="C263" s="154" t="s">
        <v>9</v>
      </c>
      <c r="D263" s="53" t="s">
        <v>10</v>
      </c>
      <c r="E263" s="74" t="s">
        <v>400</v>
      </c>
      <c r="F263" s="118">
        <v>37500</v>
      </c>
      <c r="G263" s="56"/>
      <c r="H263" s="56">
        <f aca="true" t="shared" si="10" ref="H263:H268">F263+G263</f>
        <v>37500</v>
      </c>
    </row>
    <row r="264" spans="1:8" s="2" customFormat="1" ht="51.75" customHeight="1" hidden="1">
      <c r="A264" s="52">
        <v>4116010</v>
      </c>
      <c r="B264" s="52">
        <v>6010</v>
      </c>
      <c r="C264" s="73" t="s">
        <v>11</v>
      </c>
      <c r="D264" s="53" t="s">
        <v>288</v>
      </c>
      <c r="E264" s="107" t="s">
        <v>353</v>
      </c>
      <c r="F264" s="118"/>
      <c r="G264" s="56"/>
      <c r="H264" s="56">
        <f t="shared" si="10"/>
        <v>0</v>
      </c>
    </row>
    <row r="265" spans="1:8" s="2" customFormat="1" ht="50.25" customHeight="1">
      <c r="A265" s="52">
        <v>4116030</v>
      </c>
      <c r="B265" s="52">
        <v>6030</v>
      </c>
      <c r="C265" s="154" t="s">
        <v>11</v>
      </c>
      <c r="D265" s="53" t="s">
        <v>290</v>
      </c>
      <c r="E265" s="107" t="s">
        <v>353</v>
      </c>
      <c r="F265" s="56">
        <v>2270000</v>
      </c>
      <c r="G265" s="56"/>
      <c r="H265" s="56">
        <f t="shared" si="10"/>
        <v>2270000</v>
      </c>
    </row>
    <row r="266" spans="1:8" s="2" customFormat="1" ht="52.5" customHeight="1" hidden="1">
      <c r="A266" s="76" t="s">
        <v>175</v>
      </c>
      <c r="B266" s="52">
        <v>6310</v>
      </c>
      <c r="C266" s="154" t="s">
        <v>36</v>
      </c>
      <c r="D266" s="53" t="s">
        <v>140</v>
      </c>
      <c r="E266" s="74" t="s">
        <v>165</v>
      </c>
      <c r="F266" s="77"/>
      <c r="G266" s="56"/>
      <c r="H266" s="56">
        <f t="shared" si="10"/>
        <v>0</v>
      </c>
    </row>
    <row r="267" spans="1:8" s="2" customFormat="1" ht="52.5" customHeight="1">
      <c r="A267" s="52" t="s">
        <v>315</v>
      </c>
      <c r="B267" s="73" t="s">
        <v>70</v>
      </c>
      <c r="C267" s="154" t="s">
        <v>7</v>
      </c>
      <c r="D267" s="53" t="s">
        <v>146</v>
      </c>
      <c r="E267" s="74" t="s">
        <v>316</v>
      </c>
      <c r="F267" s="77">
        <v>188000</v>
      </c>
      <c r="G267" s="56"/>
      <c r="H267" s="56">
        <f t="shared" si="10"/>
        <v>188000</v>
      </c>
    </row>
    <row r="268" spans="1:8" s="2" customFormat="1" ht="63">
      <c r="A268" s="52" t="s">
        <v>315</v>
      </c>
      <c r="B268" s="73" t="s">
        <v>70</v>
      </c>
      <c r="C268" s="154" t="s">
        <v>7</v>
      </c>
      <c r="D268" s="53" t="s">
        <v>147</v>
      </c>
      <c r="E268" s="84" t="s">
        <v>108</v>
      </c>
      <c r="F268" s="77">
        <v>875080</v>
      </c>
      <c r="G268" s="56"/>
      <c r="H268" s="56">
        <f t="shared" si="10"/>
        <v>875080</v>
      </c>
    </row>
    <row r="269" spans="1:8" s="2" customFormat="1" ht="66" customHeight="1">
      <c r="A269" s="92" t="s">
        <v>317</v>
      </c>
      <c r="B269" s="93"/>
      <c r="C269" s="94"/>
      <c r="D269" s="95" t="s">
        <v>313</v>
      </c>
      <c r="E269" s="94"/>
      <c r="F269" s="49">
        <f>F270</f>
        <v>3025384</v>
      </c>
      <c r="G269" s="49">
        <f>G270</f>
        <v>0</v>
      </c>
      <c r="H269" s="49">
        <f>H270</f>
        <v>3025384</v>
      </c>
    </row>
    <row r="270" spans="1:8" s="9" customFormat="1" ht="40.5" customHeight="1">
      <c r="A270" s="80">
        <v>4210000</v>
      </c>
      <c r="B270" s="83"/>
      <c r="C270" s="199"/>
      <c r="D270" s="227" t="s">
        <v>97</v>
      </c>
      <c r="E270" s="228"/>
      <c r="F270" s="106">
        <f>F271+F272+F273+F274+F275</f>
        <v>3025384</v>
      </c>
      <c r="G270" s="106">
        <f>G271+G272+G273+G274+G275</f>
        <v>0</v>
      </c>
      <c r="H270" s="106">
        <f>H271+H272+H273+H274+H275</f>
        <v>3025384</v>
      </c>
    </row>
    <row r="271" spans="1:8" s="2" customFormat="1" ht="69" customHeight="1">
      <c r="A271" s="52">
        <v>4213200</v>
      </c>
      <c r="B271" s="52">
        <v>3200</v>
      </c>
      <c r="C271" s="154" t="s">
        <v>9</v>
      </c>
      <c r="D271" s="53" t="s">
        <v>10</v>
      </c>
      <c r="E271" s="74" t="s">
        <v>400</v>
      </c>
      <c r="F271" s="117">
        <v>18000</v>
      </c>
      <c r="G271" s="56"/>
      <c r="H271" s="56">
        <f>F271+G271</f>
        <v>18000</v>
      </c>
    </row>
    <row r="272" spans="1:8" s="2" customFormat="1" ht="53.25" customHeight="1">
      <c r="A272" s="52">
        <v>4116010</v>
      </c>
      <c r="B272" s="52">
        <v>6010</v>
      </c>
      <c r="C272" s="73" t="s">
        <v>11</v>
      </c>
      <c r="D272" s="53" t="s">
        <v>288</v>
      </c>
      <c r="E272" s="107" t="s">
        <v>353</v>
      </c>
      <c r="F272" s="56">
        <v>150000</v>
      </c>
      <c r="G272" s="56"/>
      <c r="H272" s="56">
        <f>F272+G272</f>
        <v>150000</v>
      </c>
    </row>
    <row r="273" spans="1:8" s="2" customFormat="1" ht="49.5" customHeight="1">
      <c r="A273" s="52">
        <v>4116030</v>
      </c>
      <c r="B273" s="52">
        <v>6030</v>
      </c>
      <c r="C273" s="154" t="s">
        <v>11</v>
      </c>
      <c r="D273" s="53" t="s">
        <v>290</v>
      </c>
      <c r="E273" s="107" t="s">
        <v>353</v>
      </c>
      <c r="F273" s="56">
        <v>1978000</v>
      </c>
      <c r="G273" s="56"/>
      <c r="H273" s="56">
        <f>F273+G273</f>
        <v>1978000</v>
      </c>
    </row>
    <row r="274" spans="1:8" s="2" customFormat="1" ht="57" customHeight="1">
      <c r="A274" s="52" t="s">
        <v>319</v>
      </c>
      <c r="B274" s="73" t="s">
        <v>70</v>
      </c>
      <c r="C274" s="154" t="s">
        <v>7</v>
      </c>
      <c r="D274" s="53" t="s">
        <v>146</v>
      </c>
      <c r="E274" s="74" t="s">
        <v>316</v>
      </c>
      <c r="F274" s="77">
        <v>188000</v>
      </c>
      <c r="G274" s="56"/>
      <c r="H274" s="56">
        <f>F274+G274</f>
        <v>188000</v>
      </c>
    </row>
    <row r="275" spans="1:8" s="2" customFormat="1" ht="63">
      <c r="A275" s="52" t="s">
        <v>319</v>
      </c>
      <c r="B275" s="73" t="s">
        <v>70</v>
      </c>
      <c r="C275" s="154" t="s">
        <v>7</v>
      </c>
      <c r="D275" s="53" t="s">
        <v>147</v>
      </c>
      <c r="E275" s="84" t="s">
        <v>108</v>
      </c>
      <c r="F275" s="77">
        <v>691384</v>
      </c>
      <c r="G275" s="56"/>
      <c r="H275" s="56">
        <f>F275+G275</f>
        <v>691384</v>
      </c>
    </row>
    <row r="276" spans="1:8" s="2" customFormat="1" ht="69.75" customHeight="1">
      <c r="A276" s="92" t="s">
        <v>318</v>
      </c>
      <c r="B276" s="93"/>
      <c r="C276" s="94"/>
      <c r="D276" s="95" t="s">
        <v>313</v>
      </c>
      <c r="E276" s="94"/>
      <c r="F276" s="49">
        <f>F277</f>
        <v>2820936</v>
      </c>
      <c r="G276" s="49">
        <f>G277</f>
        <v>0</v>
      </c>
      <c r="H276" s="49">
        <f>H277</f>
        <v>2820936</v>
      </c>
    </row>
    <row r="277" spans="1:8" s="9" customFormat="1" ht="42" customHeight="1">
      <c r="A277" s="80">
        <v>4310000</v>
      </c>
      <c r="B277" s="83"/>
      <c r="C277" s="199"/>
      <c r="D277" s="227" t="s">
        <v>98</v>
      </c>
      <c r="E277" s="228"/>
      <c r="F277" s="106">
        <f>SUM(F278:F283)</f>
        <v>2820936</v>
      </c>
      <c r="G277" s="106">
        <f>SUM(G278:G283)</f>
        <v>0</v>
      </c>
      <c r="H277" s="106">
        <f>SUM(H278:H283)</f>
        <v>2820936</v>
      </c>
    </row>
    <row r="278" spans="1:8" s="2" customFormat="1" ht="66" customHeight="1">
      <c r="A278" s="52">
        <v>4313200</v>
      </c>
      <c r="B278" s="52">
        <v>3200</v>
      </c>
      <c r="C278" s="154" t="s">
        <v>9</v>
      </c>
      <c r="D278" s="53" t="s">
        <v>10</v>
      </c>
      <c r="E278" s="74" t="s">
        <v>400</v>
      </c>
      <c r="F278" s="118">
        <v>68600</v>
      </c>
      <c r="G278" s="56"/>
      <c r="H278" s="56">
        <f aca="true" t="shared" si="11" ref="H278:H283">F278+G278</f>
        <v>68600</v>
      </c>
    </row>
    <row r="279" spans="1:8" s="2" customFormat="1" ht="63" hidden="1">
      <c r="A279" s="52">
        <v>4116010</v>
      </c>
      <c r="B279" s="52">
        <v>6010</v>
      </c>
      <c r="C279" s="73" t="s">
        <v>11</v>
      </c>
      <c r="D279" s="53" t="s">
        <v>288</v>
      </c>
      <c r="E279" s="107" t="s">
        <v>186</v>
      </c>
      <c r="F279" s="118"/>
      <c r="G279" s="56"/>
      <c r="H279" s="56">
        <f t="shared" si="11"/>
        <v>0</v>
      </c>
    </row>
    <row r="280" spans="1:8" s="2" customFormat="1" ht="64.5" customHeight="1" hidden="1">
      <c r="A280" s="52"/>
      <c r="B280" s="52"/>
      <c r="C280" s="154"/>
      <c r="D280" s="198" t="s">
        <v>170</v>
      </c>
      <c r="E280" s="107"/>
      <c r="F280" s="118"/>
      <c r="G280" s="56"/>
      <c r="H280" s="56">
        <f t="shared" si="11"/>
        <v>0</v>
      </c>
    </row>
    <row r="281" spans="1:8" s="2" customFormat="1" ht="51.75" customHeight="1">
      <c r="A281" s="52">
        <v>4116030</v>
      </c>
      <c r="B281" s="52">
        <v>6030</v>
      </c>
      <c r="C281" s="154" t="s">
        <v>11</v>
      </c>
      <c r="D281" s="53" t="s">
        <v>290</v>
      </c>
      <c r="E281" s="107" t="s">
        <v>353</v>
      </c>
      <c r="F281" s="56">
        <v>1980400</v>
      </c>
      <c r="G281" s="56"/>
      <c r="H281" s="56">
        <f t="shared" si="11"/>
        <v>1980400</v>
      </c>
    </row>
    <row r="282" spans="1:8" s="2" customFormat="1" ht="52.5" customHeight="1">
      <c r="A282" s="52" t="s">
        <v>320</v>
      </c>
      <c r="B282" s="73" t="s">
        <v>70</v>
      </c>
      <c r="C282" s="154" t="s">
        <v>7</v>
      </c>
      <c r="D282" s="53" t="s">
        <v>146</v>
      </c>
      <c r="E282" s="74" t="s">
        <v>316</v>
      </c>
      <c r="F282" s="77">
        <v>188000</v>
      </c>
      <c r="G282" s="56"/>
      <c r="H282" s="56">
        <f t="shared" si="11"/>
        <v>188000</v>
      </c>
    </row>
    <row r="283" spans="1:8" s="2" customFormat="1" ht="63">
      <c r="A283" s="52" t="s">
        <v>320</v>
      </c>
      <c r="B283" s="73" t="s">
        <v>70</v>
      </c>
      <c r="C283" s="154" t="s">
        <v>7</v>
      </c>
      <c r="D283" s="53" t="s">
        <v>147</v>
      </c>
      <c r="E283" s="84" t="s">
        <v>108</v>
      </c>
      <c r="F283" s="77">
        <v>583936</v>
      </c>
      <c r="G283" s="56"/>
      <c r="H283" s="56">
        <f t="shared" si="11"/>
        <v>583936</v>
      </c>
    </row>
    <row r="284" spans="1:8" s="9" customFormat="1" ht="22.5" customHeight="1">
      <c r="A284" s="83"/>
      <c r="B284" s="80" t="s">
        <v>95</v>
      </c>
      <c r="C284" s="199"/>
      <c r="D284" s="200" t="s">
        <v>2</v>
      </c>
      <c r="E284" s="179"/>
      <c r="F284" s="106">
        <f>F16+F22+F25+F68+F85+F132+F159+F191+F196+F202+F211+F219+F228+F234+F247+F252+F258+F261+F269+F276</f>
        <v>343312978</v>
      </c>
      <c r="G284" s="106">
        <f>G16+G22+G25+G68+G85+G132+G159+G191+G196+G202+G211+G219+G228+G234+G247+G252+G258+G261+G269+G276</f>
        <v>173501014</v>
      </c>
      <c r="H284" s="106">
        <f>H16+H22+H25+H68+H85+H132+H159+H191+H196+H202+H211+H219+H228+H234+H247+H252+H258+H261+H269+H276</f>
        <v>516813992</v>
      </c>
    </row>
    <row r="285" spans="1:8" s="2" customFormat="1" ht="15.75">
      <c r="A285" s="201"/>
      <c r="B285" s="201"/>
      <c r="C285" s="201"/>
      <c r="D285" s="115"/>
      <c r="E285" s="201"/>
      <c r="F285" s="202"/>
      <c r="G285" s="202"/>
      <c r="H285" s="202"/>
    </row>
    <row r="286" spans="1:8" s="2" customFormat="1" ht="24" customHeight="1">
      <c r="A286" s="201"/>
      <c r="B286" s="201"/>
      <c r="C286" s="201"/>
      <c r="D286" s="115"/>
      <c r="E286" s="201"/>
      <c r="F286" s="202"/>
      <c r="G286" s="202"/>
      <c r="H286" s="202"/>
    </row>
    <row r="287" spans="1:8" s="8" customFormat="1" ht="24" customHeight="1">
      <c r="A287" s="241" t="s">
        <v>154</v>
      </c>
      <c r="B287" s="241"/>
      <c r="C287" s="203"/>
      <c r="D287" s="206"/>
      <c r="E287" s="203"/>
      <c r="F287" s="207"/>
      <c r="G287" s="241" t="s">
        <v>155</v>
      </c>
      <c r="H287" s="241"/>
    </row>
    <row r="288" spans="1:8" s="2" customFormat="1" ht="15.75">
      <c r="A288" s="35"/>
      <c r="B288" s="35"/>
      <c r="C288" s="146"/>
      <c r="D288" s="36"/>
      <c r="E288" s="35"/>
      <c r="F288" s="37"/>
      <c r="G288" s="37"/>
      <c r="H288" s="37"/>
    </row>
    <row r="289" spans="1:8" ht="15">
      <c r="A289" s="38"/>
      <c r="B289" s="38"/>
      <c r="D289" s="39"/>
      <c r="E289" s="38"/>
      <c r="F289" s="40"/>
      <c r="G289" s="40"/>
      <c r="H289" s="40"/>
    </row>
    <row r="290" spans="1:8" ht="15">
      <c r="A290" s="38"/>
      <c r="B290" s="38"/>
      <c r="D290" s="39"/>
      <c r="E290" s="41" t="s">
        <v>101</v>
      </c>
      <c r="F290" s="40"/>
      <c r="G290" s="40"/>
      <c r="H290" s="40"/>
    </row>
    <row r="291" spans="1:8" ht="15">
      <c r="A291" s="38"/>
      <c r="B291" s="38"/>
      <c r="D291" s="39"/>
      <c r="E291" s="42" t="s">
        <v>102</v>
      </c>
      <c r="F291" s="31"/>
      <c r="G291" s="31"/>
      <c r="H291" s="31"/>
    </row>
    <row r="292" spans="1:8" ht="15">
      <c r="A292" s="38"/>
      <c r="B292" s="38"/>
      <c r="D292" s="39"/>
      <c r="E292" s="38">
        <v>70</v>
      </c>
      <c r="F292" s="31"/>
      <c r="G292" s="31"/>
      <c r="H292" s="31"/>
    </row>
    <row r="293" spans="1:8" ht="15">
      <c r="A293" s="38"/>
      <c r="B293" s="38"/>
      <c r="D293" s="39"/>
      <c r="E293" s="38">
        <v>80</v>
      </c>
      <c r="F293" s="31"/>
      <c r="G293" s="31"/>
      <c r="H293" s="31"/>
    </row>
    <row r="294" spans="1:8" ht="15">
      <c r="A294" s="38"/>
      <c r="B294" s="38"/>
      <c r="D294" s="39"/>
      <c r="E294" s="38">
        <v>90</v>
      </c>
      <c r="F294" s="31"/>
      <c r="G294" s="31"/>
      <c r="H294" s="31"/>
    </row>
    <row r="295" spans="1:8" ht="15">
      <c r="A295" s="38"/>
      <c r="B295" s="38"/>
      <c r="D295" s="39"/>
      <c r="E295" s="38">
        <v>100</v>
      </c>
      <c r="F295" s="31"/>
      <c r="G295" s="31"/>
      <c r="H295" s="31"/>
    </row>
    <row r="296" spans="1:8" ht="15">
      <c r="A296" s="38"/>
      <c r="B296" s="38"/>
      <c r="D296" s="39"/>
      <c r="E296" s="38">
        <v>110</v>
      </c>
      <c r="F296" s="31"/>
      <c r="G296" s="31"/>
      <c r="H296" s="31"/>
    </row>
    <row r="297" spans="1:8" ht="15">
      <c r="A297" s="38"/>
      <c r="B297" s="38"/>
      <c r="D297" s="39"/>
      <c r="E297" s="38">
        <v>120</v>
      </c>
      <c r="F297" s="31"/>
      <c r="G297" s="31"/>
      <c r="H297" s="31"/>
    </row>
    <row r="298" spans="1:8" ht="15">
      <c r="A298" s="38"/>
      <c r="B298" s="38"/>
      <c r="D298" s="39"/>
      <c r="E298" s="38">
        <v>130</v>
      </c>
      <c r="F298" s="31"/>
      <c r="G298" s="31"/>
      <c r="H298" s="31"/>
    </row>
    <row r="299" spans="1:8" ht="15">
      <c r="A299" s="38"/>
      <c r="B299" s="38"/>
      <c r="D299" s="39"/>
      <c r="E299" s="38">
        <v>150</v>
      </c>
      <c r="F299" s="31"/>
      <c r="G299" s="31"/>
      <c r="H299" s="31"/>
    </row>
    <row r="300" spans="1:8" ht="15">
      <c r="A300" s="38"/>
      <c r="B300" s="38"/>
      <c r="D300" s="39"/>
      <c r="E300" s="38">
        <v>160</v>
      </c>
      <c r="F300" s="31"/>
      <c r="G300" s="31"/>
      <c r="H300" s="31"/>
    </row>
    <row r="301" spans="1:8" ht="15">
      <c r="A301" s="38"/>
      <c r="B301" s="38"/>
      <c r="D301" s="39"/>
      <c r="E301" s="38">
        <v>170</v>
      </c>
      <c r="F301" s="31"/>
      <c r="G301" s="31"/>
      <c r="H301" s="31"/>
    </row>
    <row r="302" spans="1:8" ht="15">
      <c r="A302" s="38"/>
      <c r="B302" s="38"/>
      <c r="D302" s="39"/>
      <c r="E302" s="38">
        <v>180</v>
      </c>
      <c r="F302" s="31"/>
      <c r="G302" s="31"/>
      <c r="H302" s="31"/>
    </row>
    <row r="303" spans="1:8" ht="15">
      <c r="A303" s="38"/>
      <c r="B303" s="38"/>
      <c r="D303" s="39"/>
      <c r="E303" s="38">
        <v>200</v>
      </c>
      <c r="F303" s="31"/>
      <c r="G303" s="31"/>
      <c r="H303" s="31"/>
    </row>
    <row r="304" spans="1:8" ht="15">
      <c r="A304" s="38"/>
      <c r="B304" s="38"/>
      <c r="D304" s="39"/>
      <c r="E304" s="38">
        <v>210</v>
      </c>
      <c r="F304" s="31"/>
      <c r="G304" s="31"/>
      <c r="H304" s="31"/>
    </row>
    <row r="305" spans="1:8" ht="15">
      <c r="A305" s="38"/>
      <c r="B305" s="38"/>
      <c r="D305" s="39"/>
      <c r="E305" s="38">
        <v>240</v>
      </c>
      <c r="F305" s="31"/>
      <c r="G305" s="31"/>
      <c r="H305" s="31"/>
    </row>
    <row r="306" spans="1:8" ht="15">
      <c r="A306" s="38"/>
      <c r="B306" s="38"/>
      <c r="D306" s="39"/>
      <c r="E306" s="38">
        <v>250</v>
      </c>
      <c r="F306" s="33"/>
      <c r="G306" s="33"/>
      <c r="H306" s="33"/>
    </row>
    <row r="307" spans="1:8" ht="15">
      <c r="A307" s="38"/>
      <c r="B307" s="38"/>
      <c r="D307" s="39"/>
      <c r="E307" s="38"/>
      <c r="F307" s="33">
        <f>SUM(F291:F306)</f>
        <v>0</v>
      </c>
      <c r="G307" s="33">
        <f>SUM(G291:G306)</f>
        <v>0</v>
      </c>
      <c r="H307" s="33">
        <f>SUM(H291:H306)</f>
        <v>0</v>
      </c>
    </row>
    <row r="308" spans="1:8" ht="15">
      <c r="A308" s="38"/>
      <c r="B308" s="38"/>
      <c r="D308" s="39"/>
      <c r="E308" s="43"/>
      <c r="F308" s="44"/>
      <c r="G308" s="44"/>
      <c r="H308" s="44"/>
    </row>
    <row r="309" spans="1:8" ht="15">
      <c r="A309" s="38"/>
      <c r="B309" s="38"/>
      <c r="D309" s="39"/>
      <c r="E309" s="45" t="s">
        <v>103</v>
      </c>
      <c r="F309" s="34">
        <f>F284-F307</f>
        <v>343312978</v>
      </c>
      <c r="G309" s="34">
        <f>G284-G307</f>
        <v>173501014</v>
      </c>
      <c r="H309" s="46">
        <f>H284-H307</f>
        <v>516813992</v>
      </c>
    </row>
    <row r="310" spans="1:8" ht="15">
      <c r="A310" s="38"/>
      <c r="B310" s="38"/>
      <c r="D310" s="39"/>
      <c r="E310" s="38"/>
      <c r="F310" s="38"/>
      <c r="G310" s="38"/>
      <c r="H310" s="47"/>
    </row>
    <row r="311" spans="1:8" ht="15">
      <c r="A311" s="38"/>
      <c r="B311" s="38"/>
      <c r="D311" s="39"/>
      <c r="E311" s="38"/>
      <c r="F311" s="38"/>
      <c r="G311" s="38"/>
      <c r="H311" s="47"/>
    </row>
    <row r="312" spans="1:8" ht="15">
      <c r="A312" s="38"/>
      <c r="B312" s="38"/>
      <c r="D312" s="39"/>
      <c r="E312" s="38"/>
      <c r="F312" s="47"/>
      <c r="G312" s="47"/>
      <c r="H312" s="47"/>
    </row>
    <row r="313" spans="1:8" ht="15">
      <c r="A313" s="38"/>
      <c r="B313" s="38"/>
      <c r="D313" s="39"/>
      <c r="E313" s="38"/>
      <c r="F313" s="38"/>
      <c r="G313" s="38"/>
      <c r="H313" s="38"/>
    </row>
    <row r="314" spans="1:8" ht="15">
      <c r="A314" s="38"/>
      <c r="B314" s="38"/>
      <c r="D314" s="39"/>
      <c r="E314" s="38"/>
      <c r="F314" s="38"/>
      <c r="G314" s="38"/>
      <c r="H314" s="38"/>
    </row>
    <row r="315" spans="1:8" ht="15">
      <c r="A315" s="38"/>
      <c r="B315" s="38"/>
      <c r="D315" s="39"/>
      <c r="E315" s="38"/>
      <c r="F315" s="38"/>
      <c r="G315" s="38"/>
      <c r="H315" s="38"/>
    </row>
    <row r="316" spans="1:8" ht="15">
      <c r="A316" s="38"/>
      <c r="B316" s="38"/>
      <c r="D316" s="39"/>
      <c r="E316" s="38"/>
      <c r="F316" s="38"/>
      <c r="G316" s="38"/>
      <c r="H316" s="38"/>
    </row>
    <row r="317" spans="1:8" ht="15">
      <c r="A317" s="38"/>
      <c r="B317" s="38"/>
      <c r="D317" s="39"/>
      <c r="E317" s="38"/>
      <c r="F317" s="38"/>
      <c r="G317" s="38"/>
      <c r="H317" s="38"/>
    </row>
    <row r="318" spans="1:8" ht="15">
      <c r="A318" s="38"/>
      <c r="B318" s="38"/>
      <c r="D318" s="39"/>
      <c r="E318" s="38"/>
      <c r="F318" s="38"/>
      <c r="G318" s="38"/>
      <c r="H318" s="38"/>
    </row>
    <row r="319" spans="1:8" ht="15">
      <c r="A319" s="38"/>
      <c r="B319" s="38"/>
      <c r="D319" s="39"/>
      <c r="E319" s="38"/>
      <c r="F319" s="38"/>
      <c r="G319" s="38"/>
      <c r="H319" s="38"/>
    </row>
    <row r="320" spans="1:8" ht="15">
      <c r="A320" s="38"/>
      <c r="B320" s="38"/>
      <c r="D320" s="39"/>
      <c r="E320" s="38"/>
      <c r="F320" s="38"/>
      <c r="G320" s="38"/>
      <c r="H320" s="38"/>
    </row>
    <row r="321" spans="1:8" ht="15">
      <c r="A321" s="38"/>
      <c r="B321" s="38"/>
      <c r="D321" s="39"/>
      <c r="E321" s="38"/>
      <c r="F321" s="38"/>
      <c r="G321" s="38"/>
      <c r="H321" s="38"/>
    </row>
    <row r="322" spans="1:8" ht="15">
      <c r="A322" s="38"/>
      <c r="B322" s="38"/>
      <c r="D322" s="39"/>
      <c r="E322" s="38"/>
      <c r="F322" s="38"/>
      <c r="G322" s="38"/>
      <c r="H322" s="38"/>
    </row>
    <row r="323" spans="1:8" ht="15">
      <c r="A323" s="38"/>
      <c r="B323" s="38"/>
      <c r="D323" s="39"/>
      <c r="E323" s="38"/>
      <c r="F323" s="38"/>
      <c r="G323" s="38"/>
      <c r="H323" s="38"/>
    </row>
    <row r="324" spans="1:8" ht="15">
      <c r="A324" s="38"/>
      <c r="B324" s="38"/>
      <c r="D324" s="39"/>
      <c r="E324" s="38"/>
      <c r="F324" s="38"/>
      <c r="G324" s="38"/>
      <c r="H324" s="38"/>
    </row>
    <row r="325" spans="1:8" ht="15">
      <c r="A325" s="38"/>
      <c r="B325" s="38"/>
      <c r="D325" s="39"/>
      <c r="E325" s="38"/>
      <c r="F325" s="38"/>
      <c r="G325" s="38"/>
      <c r="H325" s="38"/>
    </row>
    <row r="326" spans="1:8" ht="15">
      <c r="A326" s="38"/>
      <c r="B326" s="38"/>
      <c r="D326" s="39"/>
      <c r="E326" s="38"/>
      <c r="F326" s="38"/>
      <c r="G326" s="38"/>
      <c r="H326" s="38"/>
    </row>
    <row r="342" spans="6:8" ht="15">
      <c r="F342" s="15"/>
      <c r="G342" s="15"/>
      <c r="H342" s="15"/>
    </row>
    <row r="343" spans="6:8" ht="15">
      <c r="F343" s="15"/>
      <c r="G343" s="15"/>
      <c r="H343" s="15"/>
    </row>
    <row r="344" spans="6:8" ht="15">
      <c r="F344" s="15"/>
      <c r="G344" s="15"/>
      <c r="H344" s="15"/>
    </row>
    <row r="345" spans="6:8" ht="15">
      <c r="F345" s="15"/>
      <c r="G345" s="15"/>
      <c r="H345" s="15"/>
    </row>
    <row r="346" spans="6:8" ht="15">
      <c r="F346" s="15"/>
      <c r="G346" s="15"/>
      <c r="H346" s="15"/>
    </row>
    <row r="347" spans="6:8" ht="15">
      <c r="F347" s="15"/>
      <c r="G347" s="15"/>
      <c r="H347" s="15"/>
    </row>
  </sheetData>
  <sheetProtection/>
  <mergeCells count="61">
    <mergeCell ref="E129:E130"/>
    <mergeCell ref="H70:H71"/>
    <mergeCell ref="G70:G71"/>
    <mergeCell ref="E70:E75"/>
    <mergeCell ref="E76:E80"/>
    <mergeCell ref="H76:H77"/>
    <mergeCell ref="G76:G77"/>
    <mergeCell ref="E105:E106"/>
    <mergeCell ref="E94:E95"/>
    <mergeCell ref="F2:H2"/>
    <mergeCell ref="F3:H3"/>
    <mergeCell ref="F4:H4"/>
    <mergeCell ref="F5:H5"/>
    <mergeCell ref="D7:E7"/>
    <mergeCell ref="F76:F77"/>
    <mergeCell ref="F70:F71"/>
    <mergeCell ref="D70:D71"/>
    <mergeCell ref="A8:H8"/>
    <mergeCell ref="D11:D14"/>
    <mergeCell ref="E11:E14"/>
    <mergeCell ref="G42:G43"/>
    <mergeCell ref="F42:F43"/>
    <mergeCell ref="H42:H43"/>
    <mergeCell ref="A9:H9"/>
    <mergeCell ref="A11:A14"/>
    <mergeCell ref="C11:C14"/>
    <mergeCell ref="H11:H14"/>
    <mergeCell ref="A42:A43"/>
    <mergeCell ref="F11:F14"/>
    <mergeCell ref="E27:E32"/>
    <mergeCell ref="G11:G14"/>
    <mergeCell ref="D17:E17"/>
    <mergeCell ref="B11:B14"/>
    <mergeCell ref="A70:A71"/>
    <mergeCell ref="C44:C45"/>
    <mergeCell ref="A44:A45"/>
    <mergeCell ref="B70:B71"/>
    <mergeCell ref="B44:B45"/>
    <mergeCell ref="C70:C71"/>
    <mergeCell ref="C42:C43"/>
    <mergeCell ref="B42:B43"/>
    <mergeCell ref="D26:E26"/>
    <mergeCell ref="D76:D77"/>
    <mergeCell ref="G287:H287"/>
    <mergeCell ref="E223:E227"/>
    <mergeCell ref="D179:D187"/>
    <mergeCell ref="D42:D43"/>
    <mergeCell ref="E42:E43"/>
    <mergeCell ref="E82:E83"/>
    <mergeCell ref="D44:D45"/>
    <mergeCell ref="E47:E48"/>
    <mergeCell ref="A287:B287"/>
    <mergeCell ref="D248:E248"/>
    <mergeCell ref="A76:A77"/>
    <mergeCell ref="B76:B77"/>
    <mergeCell ref="C76:C77"/>
    <mergeCell ref="E134:E138"/>
    <mergeCell ref="E119:E120"/>
    <mergeCell ref="E126:E127"/>
    <mergeCell ref="E108:E109"/>
    <mergeCell ref="E88:E91"/>
  </mergeCells>
  <printOptions/>
  <pageMargins left="1.1811023622047245" right="0.1968503937007874" top="0.3937007874015748" bottom="0.3937007874015748" header="0.31496062992125984" footer="0.1968503937007874"/>
  <pageSetup fitToHeight="20" fitToWidth="1" horizontalDpi="600" verticalDpi="600" orientation="portrait" paperSize="9" scale="53" r:id="rId1"/>
  <rowBreaks count="8" manualBreakCount="8">
    <brk id="38" max="7" man="1"/>
    <brk id="79" max="7" man="1"/>
    <brk id="101" max="7" man="1"/>
    <brk id="117" max="7" man="1"/>
    <brk id="145" max="7" man="1"/>
    <brk id="187" max="7" man="1"/>
    <brk id="227" max="7" man="1"/>
    <brk id="2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2017-12-10T15:57:59Z</cp:lastPrinted>
  <dcterms:created xsi:type="dcterms:W3CDTF">2016-11-29T09:37:01Z</dcterms:created>
  <dcterms:modified xsi:type="dcterms:W3CDTF">2017-12-11T05:59:17Z</dcterms:modified>
  <cp:category/>
  <cp:version/>
  <cp:contentType/>
  <cp:contentStatus/>
</cp:coreProperties>
</file>