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216" windowWidth="11100" windowHeight="6348" activeTab="0"/>
  </bookViews>
  <sheets>
    <sheet name="бюджет" sheetId="1" r:id="rId1"/>
  </sheets>
  <definedNames>
    <definedName name="_xlnm.Print_Area" localSheetId="0">'бюджет'!$A$1:$F$145</definedName>
  </definedNames>
  <calcPr fullCalcOnLoad="1"/>
</workbook>
</file>

<file path=xl/sharedStrings.xml><?xml version="1.0" encoding="utf-8"?>
<sst xmlns="http://schemas.openxmlformats.org/spreadsheetml/2006/main" count="327" uniqueCount="144">
  <si>
    <t>Доходи від власності та підприємницької діяльності</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</si>
  <si>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</si>
  <si>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Надходження від продажу основного капіталу</t>
  </si>
  <si>
    <t>ВСЬОГО ДОХОДІВ</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</si>
  <si>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</si>
  <si>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Доходи від операцій з капіталом</t>
  </si>
  <si>
    <t xml:space="preserve"> Неподаткові надходження</t>
  </si>
  <si>
    <t xml:space="preserve"> Податкові надходження</t>
  </si>
  <si>
    <t>Спеціальний фонд</t>
  </si>
  <si>
    <t>Державне мито</t>
  </si>
  <si>
    <t>Інші неподаткові надходження</t>
  </si>
  <si>
    <t>Інші надходження</t>
  </si>
  <si>
    <t>Власні надходження бюджетних установ</t>
  </si>
  <si>
    <t xml:space="preserve">                Офіційні трансферти</t>
  </si>
  <si>
    <t>Від органів державного управління</t>
  </si>
  <si>
    <t>Субвенції</t>
  </si>
  <si>
    <t>Загальний фонд</t>
  </si>
  <si>
    <t>Податки на доходи, податки на прибуток, податки на збільшення ринкової вартості</t>
  </si>
  <si>
    <t>Податок на прибуток підприємств</t>
  </si>
  <si>
    <t>Плата за утримання дітей у школах- інтернатах</t>
  </si>
  <si>
    <t xml:space="preserve">                </t>
  </si>
  <si>
    <t>Земельний податок з юридичних осіб</t>
  </si>
  <si>
    <t>Земельний податок з фізичних осіб</t>
  </si>
  <si>
    <t>Орендна плата з юридичних осіб</t>
  </si>
  <si>
    <t>Орендна плата з фізичних осіб</t>
  </si>
  <si>
    <t>Податок з реклами</t>
  </si>
  <si>
    <t>Комунальний податок</t>
  </si>
  <si>
    <t>Ринковий збір</t>
  </si>
  <si>
    <t>Збір за видачу дозволу на розміщення об"єктів торгівлі та сфери послуг</t>
  </si>
  <si>
    <t>Державне мито, що сплачується за місцем розгляду та оформлення документів, у тому числі за оформлення документів на спадщину і дарування</t>
  </si>
  <si>
    <t>Плата за оренду майна бюджетних установ</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</si>
  <si>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</si>
  <si>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</si>
  <si>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Надходження від орендної плати за користування цілісним майновим комплексом та іншим державним майном</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</si>
  <si>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</si>
  <si>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t>
  </si>
  <si>
    <t xml:space="preserve">Код </t>
  </si>
  <si>
    <t>Податок на прибуток підприємств  та фінансових установ комунальної власності</t>
  </si>
  <si>
    <t>Окремі податки і збори, що зараховуються до місцевих бюджетів</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</si>
  <si>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</si>
  <si>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</si>
  <si>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</si>
  <si>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</si>
  <si>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</si>
  <si>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</si>
  <si>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Адміністративні збори та платежі, доходи від некомерційної господарської діяльності</t>
  </si>
  <si>
    <t>Плата за послуги, що надаються бюджетними установами згідно з іх основною діяльністю</t>
  </si>
  <si>
    <t>Кошти від відчуження майна, що належить Автономній Республіці Крим та майна, що  перебуває в комунальній власності</t>
  </si>
  <si>
    <t>Збір за першу реєстрацію суден (фізичних осіб)</t>
  </si>
  <si>
    <t>Надходження від плати за послуги, що надаються бюджетними установами згідно із законодавством</t>
  </si>
  <si>
    <t>Надходження бюджетних установ від реалізації в установленому порядку майна (крім нерухомого майна)</t>
  </si>
  <si>
    <t>Місцеві податки і збори, нараховані до 1 січня 2011 року</t>
  </si>
  <si>
    <t>Субвенція з державного бюджету місцевим бюджетам на погашення заборгованості з різниці в тарифах на теплову енергію, що вироблялася, транспортувалася та постачалася населенню, яка виникла в зв'язку з невідповідністю фактичної вартості теплової енергії тарифам, що затверджувалися або погоджувалися відповідними органами державної влади чи органами місцевого самоврядування</t>
  </si>
  <si>
    <t xml:space="preserve">Кошти від продажу землі </t>
  </si>
  <si>
    <t>Надходження від здійснення торгівлі на митній території України паливом власного виробництва та/або виробленим з давальницької сировини податковими агентами</t>
  </si>
  <si>
    <t>Збір за забруднення навколишнього природного середовища</t>
  </si>
  <si>
    <t>Інші збори за забруднення навколишнього природного середовища до Фонду охорони навколишнього природного середовища</t>
  </si>
  <si>
    <t>Надходження від сплати збору за забруднення навколишнього природного середовища фізичними особами</t>
  </si>
  <si>
    <t>Податок на нерухоме майно, відмінне від земельної ділянки, сплачений юридичними особами</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</si>
  <si>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</si>
  <si>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</si>
  <si>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</si>
  <si>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</si>
  <si>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Надходження коштів пайової участі у розвитку інфраструктури населеного пункту</t>
  </si>
  <si>
    <t>Кошти від продажу земельних ділянок несільськогосподарського призначення, що перебувають у державній та комунальній власності, та земельних ділянок, які знаходяться на території Автономної Республіки Крим</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</si>
  <si>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</si>
  <si>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Всього</t>
  </si>
  <si>
    <t>Місцеві податки</t>
  </si>
  <si>
    <t>Внутрішні податки на товари та послуги</t>
  </si>
  <si>
    <t>Надходження від продажу землі і нематеріальних активів</t>
  </si>
  <si>
    <t>ВСЬОГО ДОХОДІВ (без урахування міжбюджетних трансфертів)</t>
  </si>
  <si>
    <t>в т.ч. бюджет розвитку</t>
  </si>
  <si>
    <t>Х</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</si>
  <si>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</si>
  <si>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</si>
  <si>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</si>
  <si>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r>
      <t>Податок на нерухоме майно, відмінне від земельної ділянки, сплачений фізичними особами,які є власниками об</t>
    </r>
    <r>
      <rPr>
        <sz val="20"/>
        <rFont val="Arial Cyr"/>
        <family val="0"/>
      </rPr>
      <t>’</t>
    </r>
    <r>
      <rPr>
        <sz val="20"/>
        <rFont val="Times New Roman"/>
        <family val="1"/>
      </rPr>
      <t>єктів нежитлової нерухомості</t>
    </r>
  </si>
  <si>
    <t>Транспортний податок з фізичних осіб</t>
  </si>
  <si>
    <t>Транспортний податок з юридичних осіб</t>
  </si>
  <si>
    <r>
      <t>Акцизний податок з реалізації суб</t>
    </r>
    <r>
      <rPr>
        <sz val="20"/>
        <rFont val="Arial Cyr"/>
        <family val="0"/>
      </rPr>
      <t>’</t>
    </r>
    <r>
      <rPr>
        <sz val="20"/>
        <rFont val="Times New Roman"/>
        <family val="1"/>
      </rPr>
      <t xml:space="preserve">єктами господарювання роздрібної торгівлі підакцизних товарів </t>
    </r>
  </si>
  <si>
    <r>
      <t>Надходження від скидів забруднюючих речовин безпосередньо у водні об</t>
    </r>
    <r>
      <rPr>
        <sz val="20"/>
        <rFont val="Arial Cyr"/>
        <family val="0"/>
      </rPr>
      <t>’</t>
    </r>
    <r>
      <rPr>
        <sz val="20"/>
        <rFont val="Times New Roman"/>
        <family val="1"/>
      </rPr>
      <t>єкти</t>
    </r>
  </si>
  <si>
    <t>Частина чистого прибутку (доходу) комунальних унітарних підприємств та їх об’єднань, що вилучається до відповідного місцевого бюджету</t>
  </si>
  <si>
    <t>Надходження від орендної плати за користування цілісним майновим комплексом та іншим майном, що перебуває в комунальній власності</t>
  </si>
  <si>
    <r>
      <t>Державне мито, пов</t>
    </r>
    <r>
      <rPr>
        <sz val="20"/>
        <rFont val="Arial Cyr"/>
        <family val="0"/>
      </rPr>
      <t>’</t>
    </r>
    <r>
      <rPr>
        <sz val="20"/>
        <rFont val="Times New Roman"/>
        <family val="1"/>
      </rPr>
      <t>язане з видачею та оформленням закордонних паспортів (посвідок) та паспортів громадян України</t>
    </r>
  </si>
  <si>
    <t>Медична субвенція з державного бюджету місцевим бюджетам</t>
  </si>
  <si>
    <r>
      <t>Субвенція з державного бюджету  місцевим бюджетам на виплату допомоги сім</t>
    </r>
    <r>
      <rPr>
        <sz val="19"/>
        <rFont val="Arial Cyr"/>
        <family val="0"/>
      </rPr>
      <t>’</t>
    </r>
    <r>
      <rPr>
        <sz val="19"/>
        <rFont val="Times New Roman"/>
        <family val="1"/>
      </rPr>
      <t>ям з дітьми, малозабезпеченим сім</t>
    </r>
    <r>
      <rPr>
        <sz val="19"/>
        <rFont val="Arial Cyr"/>
        <family val="0"/>
      </rPr>
      <t>’</t>
    </r>
    <r>
      <rPr>
        <sz val="19"/>
        <rFont val="Times New Roman"/>
        <family val="1"/>
      </rPr>
      <t xml:space="preserve">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 </t>
    </r>
  </si>
  <si>
    <t>Освітня субвенція з державного бюджету місцевим бюджетам</t>
  </si>
  <si>
    <t>Державне мито, не віднесене до інших категорій</t>
  </si>
  <si>
    <r>
      <t>Державне мито за дії, пов</t>
    </r>
    <r>
      <rPr>
        <sz val="20"/>
        <rFont val="Arial Cyr"/>
        <family val="0"/>
      </rPr>
      <t>’</t>
    </r>
    <r>
      <rPr>
        <sz val="20"/>
        <rFont val="Times New Roman"/>
        <family val="1"/>
      </rPr>
      <t>язані з одержанням патентів на об</t>
    </r>
    <r>
      <rPr>
        <sz val="20"/>
        <rFont val="Arial Cyr"/>
        <family val="0"/>
      </rPr>
      <t>’</t>
    </r>
    <r>
      <rPr>
        <sz val="20"/>
        <rFont val="Times New Roman"/>
        <family val="1"/>
      </rPr>
      <t>єкти права інтелектуальної власності, підтриманням їх чинності та передаванням прав їхніми власниками</t>
    </r>
  </si>
  <si>
    <t>Кошти від продажу землі і нематеріальних активів</t>
  </si>
  <si>
    <t>Кошти від продажу землі</t>
  </si>
  <si>
    <t>(грн.)</t>
  </si>
  <si>
    <t xml:space="preserve">  Найменування згідно з класифікацією доходів бюджету</t>
  </si>
  <si>
    <t>Податок та збір на доходи фізичних осіб</t>
  </si>
  <si>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житлової нерухомості</t>
    </r>
  </si>
  <si>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</si>
  <si>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</si>
  <si>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r>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t>
    </r>
    <r>
      <rPr>
        <sz val="19"/>
        <rFont val="Arial Cyr"/>
        <family val="0"/>
      </rPr>
      <t>’</t>
    </r>
    <r>
      <rPr>
        <sz val="19"/>
        <rFont val="Times New Roman"/>
        <family val="1"/>
      </rPr>
      <t>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r>
  </si>
  <si>
    <t>Інші субвенції</t>
  </si>
  <si>
    <r>
      <t>Надходження від розміщення відходів у спеціально відведених для цього місцях чи на об</t>
    </r>
    <r>
      <rPr>
        <sz val="20"/>
        <rFont val="Arial"/>
        <family val="2"/>
      </rPr>
      <t>'</t>
    </r>
    <r>
      <rPr>
        <sz val="20"/>
        <rFont val="Times New Roman"/>
        <family val="1"/>
      </rPr>
      <t>єктах, крім розміщення окремих видів відходів як вторинної сировини</t>
    </r>
  </si>
  <si>
    <r>
      <t>Субвенція на утримання об</t>
    </r>
    <r>
      <rPr>
        <sz val="20"/>
        <rFont val="Arial"/>
        <family val="2"/>
      </rPr>
      <t>'</t>
    </r>
    <r>
      <rPr>
        <sz val="20"/>
        <rFont val="Times New Roman"/>
        <family val="1"/>
      </rPr>
      <t>єктів спільного користування чи ліквідацію негативних наслідків діяльності об</t>
    </r>
    <r>
      <rPr>
        <sz val="20"/>
        <rFont val="Arial"/>
        <family val="2"/>
      </rPr>
      <t>'</t>
    </r>
    <r>
      <rPr>
        <sz val="20"/>
        <rFont val="Times New Roman"/>
        <family val="1"/>
      </rPr>
      <t>єктів спільного користування</t>
    </r>
  </si>
  <si>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</si>
  <si>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у тому числі:</t>
  </si>
  <si>
    <r>
      <t>Податок на нерухоме майно, відмінне від земельної ділянки, сплачений юридичними особами, які є власниками об</t>
    </r>
    <r>
      <rPr>
        <sz val="20"/>
        <rFont val="Arial Cyr"/>
        <family val="0"/>
      </rPr>
      <t>’</t>
    </r>
    <r>
      <rPr>
        <sz val="20"/>
        <rFont val="Times New Roman"/>
        <family val="1"/>
      </rPr>
      <t>єктів нежитлової нерухомості</t>
    </r>
  </si>
  <si>
    <t>Плата за надання інших адміністративних послуг</t>
  </si>
  <si>
    <t>Плата за надання адміністративних послуг</t>
  </si>
  <si>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</si>
  <si>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</si>
  <si>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проведення виборів депутатів місцевих рад та сільських, селищних, міських голів</t>
  </si>
  <si>
    <t>Субвенція з державного бюджету місцевим бюджетам на здійснення заходів щодо соціально-економічного розвитку окремих територій</t>
  </si>
  <si>
    <t xml:space="preserve">Адміністративні штрафи та інші санкції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</si>
  <si>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</si>
  <si>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</si>
  <si>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r>
      <t>Податок на нерухоме майно, відмінне від земельної ділянки, сплачений фізичними особами, які є власниками об</t>
    </r>
    <r>
      <rPr>
        <sz val="20"/>
        <rFont val="Arial Cyr"/>
        <family val="0"/>
      </rPr>
      <t>’</t>
    </r>
    <r>
      <rPr>
        <sz val="20"/>
        <rFont val="Times New Roman"/>
        <family val="1"/>
      </rPr>
      <t>єктів нежитлової нерухомості</t>
    </r>
  </si>
  <si>
    <t>Надходження бюджетних установ від додаткової (господарської) діяльності</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</si>
  <si>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</si>
  <si>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Плата за розміщення тимчасово вільних коштів місцевих бюджетів</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</si>
  <si>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</si>
  <si>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</si>
  <si>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</si>
  <si>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на природоохоронні заходи</t>
  </si>
  <si>
    <t>на фінансування переможців обласного конкурсу мініпроектів з енергоефективності та енергозбереження серед локальних громад                                       у 2016 році</t>
  </si>
  <si>
    <t>на фінансування переможців обласного конкурсу проектів і програм розвитку місцевого самоврядування у 2016 році</t>
  </si>
  <si>
    <t>Туристичний збір</t>
  </si>
  <si>
    <t>Туристичний збір, сплачений юридичними особами</t>
  </si>
  <si>
    <t>Туристичний збір, сплачений фізичними особами</t>
  </si>
  <si>
    <t>Інші додаткові дотації</t>
  </si>
  <si>
    <t>Дотації</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</si>
  <si>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r>
      <rPr>
        <i/>
        <sz val="20"/>
        <color indexed="10"/>
        <rFont val="Times New Roman"/>
        <family val="1"/>
      </rPr>
      <t>(на видання, придбання, зберігання і доставку підручників і посібників для учнів загальноосвітніх навчальних закладів)</t>
    </r>
  </si>
  <si>
    <t>Субвенція з державного бюджету місцевим бюджетам на надання державної підтримки особам з особливими освітніми потребами</t>
  </si>
  <si>
    <t>на виконання доручень виборців депутатами обласної ради у 2017 році</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</si>
  <si>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</si>
  <si>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ДОХОДИ</t>
  </si>
  <si>
    <t>міського бюджету на 2017 рік</t>
  </si>
  <si>
    <t>до рішення міської ради</t>
  </si>
  <si>
    <t>(у редакції рішення міської ради</t>
  </si>
  <si>
    <t>Cекретар міської ради</t>
  </si>
  <si>
    <t xml:space="preserve">О.Ю.Залевський </t>
  </si>
  <si>
    <t>Додаток 1</t>
  </si>
  <si>
    <t>від 16.12.2016 №560-12/VII</t>
  </si>
  <si>
    <r>
      <t xml:space="preserve">Субвенція за рахунок залишку коштів освітньої субвенції з державного бюджету місцевим бюджетам, що утворився на початок бюджетного періоду </t>
    </r>
    <r>
      <rPr>
        <i/>
        <sz val="20"/>
        <rFont val="Times New Roman"/>
        <family val="1"/>
      </rPr>
      <t>(на підтримку інклюзивної освіти</t>
    </r>
    <r>
      <rPr>
        <sz val="20"/>
        <rFont val="Times New Roman"/>
        <family val="1"/>
      </rPr>
      <t>)</t>
    </r>
  </si>
  <si>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</si>
  <si>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пунктами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</si>
  <si>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r>
      <t xml:space="preserve">від </t>
    </r>
    <r>
      <rPr>
        <u val="single"/>
        <sz val="34"/>
        <rFont val="Times New Roman"/>
        <family val="1"/>
      </rPr>
      <t>23.06.2017</t>
    </r>
    <r>
      <rPr>
        <sz val="34"/>
        <rFont val="Times New Roman"/>
        <family val="1"/>
      </rPr>
      <t xml:space="preserve"> №</t>
    </r>
    <r>
      <rPr>
        <u val="single"/>
        <sz val="34"/>
        <rFont val="Times New Roman"/>
        <family val="1"/>
      </rPr>
      <t>738-17/VII</t>
    </r>
    <r>
      <rPr>
        <sz val="34"/>
        <rFont val="Times New Roman"/>
        <family val="1"/>
      </rPr>
      <t>)</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</si>
</sst>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quot;р.&quot;"/>
    <numFmt numFmtId="182" formatCode="#,##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s>
  <fonts count="37">
    <font>
      <sz val="10"/>
      <name val="Arial Cyr"/>
      <family val="0"/>
    </font>
    <font>
      <b/>
      <sz val="20"/>
      <name val="Times New Roman"/>
      <family val="1"/>
    </font>
    <font>
      <sz val="20"/>
      <name val="Times New Roman"/>
      <family val="1"/>
    </font>
    <font>
      <sz val="20"/>
      <color indexed="8"/>
      <name val="Times New Roman"/>
      <family val="1"/>
    </font>
    <font>
      <sz val="30"/>
      <name val="Times New Roman"/>
      <family val="1"/>
    </font>
    <font>
      <sz val="20"/>
      <color indexed="10"/>
      <name val="Times New Roman"/>
      <family val="1"/>
    </font>
    <font>
      <b/>
      <sz val="20"/>
      <color indexed="10"/>
      <name val="Times New Roman"/>
      <family val="1"/>
    </font>
    <font>
      <sz val="24"/>
      <name val="Times New Roman"/>
      <family val="1"/>
    </font>
    <font>
      <sz val="20"/>
      <name val="Arial Cyr"/>
      <family val="0"/>
    </font>
    <font>
      <sz val="19"/>
      <name val="Times New Roman"/>
      <family val="1"/>
    </font>
    <font>
      <sz val="19"/>
      <name val="Arial Cyr"/>
      <family val="0"/>
    </font>
    <font>
      <sz val="20"/>
      <name val="Arial"/>
      <family val="2"/>
    </font>
    <font>
      <u val="single"/>
      <sz val="10"/>
      <color indexed="12"/>
      <name val="Arial Cyr"/>
      <family val="0"/>
    </font>
    <font>
      <u val="single"/>
      <sz val="10"/>
      <color indexed="36"/>
      <name val="Arial Cyr"/>
      <family val="0"/>
    </font>
    <font>
      <sz val="22"/>
      <name val="Times New Roman"/>
      <family val="1"/>
    </font>
    <font>
      <i/>
      <sz val="20"/>
      <color indexed="10"/>
      <name val="Times New Roman"/>
      <family val="1"/>
    </font>
    <font>
      <sz val="34"/>
      <name val="Times New Roman"/>
      <family val="1"/>
    </font>
    <font>
      <sz val="34"/>
      <name val="Arial Cyr"/>
      <family val="0"/>
    </font>
    <font>
      <i/>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34"/>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0" fontId="1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13"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4" borderId="0" applyNumberFormat="0" applyBorder="0" applyAlignment="0" applyProtection="0"/>
  </cellStyleXfs>
  <cellXfs count="160">
    <xf numFmtId="0" fontId="0" fillId="0" borderId="0" xfId="0" applyAlignment="1">
      <alignment/>
    </xf>
    <xf numFmtId="0" fontId="1" fillId="0" borderId="10" xfId="0" applyFont="1" applyFill="1" applyBorder="1" applyAlignment="1" applyProtection="1">
      <alignment vertical="center" wrapText="1"/>
      <protection locked="0"/>
    </xf>
    <xf numFmtId="0" fontId="1" fillId="0" borderId="10" xfId="0" applyFont="1" applyBorder="1" applyAlignment="1" applyProtection="1">
      <alignment horizontal="center" vertical="center" wrapText="1"/>
      <protection locked="0"/>
    </xf>
    <xf numFmtId="0" fontId="2" fillId="0" borderId="0" xfId="0" applyFont="1" applyAlignment="1">
      <alignment/>
    </xf>
    <xf numFmtId="0" fontId="1" fillId="24" borderId="10" xfId="0" applyFont="1" applyFill="1" applyBorder="1" applyAlignment="1" applyProtection="1">
      <alignment horizontal="center" vertical="center" wrapText="1"/>
      <protection locked="0"/>
    </xf>
    <xf numFmtId="0" fontId="1" fillId="24" borderId="10" xfId="0" applyFont="1" applyFill="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2" fillId="0" borderId="10" xfId="0" applyFont="1" applyBorder="1" applyAlignment="1" applyProtection="1">
      <alignment horizontal="justify" vertical="center" wrapText="1"/>
      <protection locked="0"/>
    </xf>
    <xf numFmtId="0" fontId="1" fillId="0" borderId="10" xfId="0" applyFont="1" applyFill="1" applyBorder="1" applyAlignment="1" applyProtection="1">
      <alignment horizontal="justify" vertical="center" wrapText="1"/>
      <protection locked="0"/>
    </xf>
    <xf numFmtId="0" fontId="1" fillId="24" borderId="10" xfId="0" applyFont="1" applyFill="1" applyBorder="1" applyAlignment="1" applyProtection="1">
      <alignment horizontal="left" vertical="center" wrapText="1"/>
      <protection locked="0"/>
    </xf>
    <xf numFmtId="0" fontId="1" fillId="0" borderId="10" xfId="0" applyFont="1" applyBorder="1" applyAlignment="1" applyProtection="1">
      <alignment vertical="center" wrapText="1"/>
      <protection locked="0"/>
    </xf>
    <xf numFmtId="0" fontId="3" fillId="0" borderId="0" xfId="0" applyFont="1" applyAlignment="1">
      <alignment vertical="center" wrapText="1"/>
    </xf>
    <xf numFmtId="0" fontId="1" fillId="0" borderId="0" xfId="0" applyFont="1" applyFill="1" applyBorder="1" applyAlignment="1" applyProtection="1">
      <alignment horizontal="left" vertical="center" wrapText="1"/>
      <protection locked="0"/>
    </xf>
    <xf numFmtId="0" fontId="2" fillId="0" borderId="10" xfId="0" applyFont="1" applyBorder="1" applyAlignment="1" applyProtection="1">
      <alignment horizontal="center" vertical="center" wrapText="1"/>
      <protection locked="0"/>
    </xf>
    <xf numFmtId="0" fontId="2" fillId="0" borderId="0" xfId="0" applyFont="1" applyAlignment="1">
      <alignment horizontal="center"/>
    </xf>
    <xf numFmtId="0" fontId="2" fillId="0" borderId="0" xfId="0" applyFont="1" applyAlignment="1">
      <alignment/>
    </xf>
    <xf numFmtId="0" fontId="1" fillId="0" borderId="10" xfId="0" applyFont="1" applyFill="1" applyBorder="1" applyAlignment="1" applyProtection="1">
      <alignment horizontal="center" vertical="center" wrapText="1"/>
      <protection locked="0"/>
    </xf>
    <xf numFmtId="0" fontId="2" fillId="0" borderId="0" xfId="0" applyFont="1" applyFill="1" applyAlignment="1">
      <alignment/>
    </xf>
    <xf numFmtId="0" fontId="2" fillId="0" borderId="0" xfId="0" applyFont="1" applyFill="1" applyAlignment="1">
      <alignment/>
    </xf>
    <xf numFmtId="0" fontId="1" fillId="0" borderId="0" xfId="0" applyFont="1" applyFill="1" applyAlignment="1">
      <alignment/>
    </xf>
    <xf numFmtId="0" fontId="1" fillId="0" borderId="0" xfId="0" applyFont="1" applyAlignment="1">
      <alignment/>
    </xf>
    <xf numFmtId="0" fontId="1" fillId="24" borderId="0" xfId="0" applyFont="1" applyFill="1" applyAlignment="1">
      <alignment/>
    </xf>
    <xf numFmtId="0" fontId="1" fillId="0" borderId="10" xfId="0" applyFont="1" applyBorder="1" applyAlignment="1" applyProtection="1">
      <alignment horizontal="center" vertical="center" wrapText="1"/>
      <protection locked="0"/>
    </xf>
    <xf numFmtId="0" fontId="2" fillId="24" borderId="0" xfId="0" applyFont="1" applyFill="1" applyAlignment="1">
      <alignment/>
    </xf>
    <xf numFmtId="0" fontId="2" fillId="24" borderId="1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3" fontId="1" fillId="0" borderId="0" xfId="0" applyNumberFormat="1" applyFont="1" applyFill="1" applyBorder="1" applyAlignment="1" applyProtection="1">
      <alignment horizontal="center" vertical="center" wrapText="1"/>
      <protection/>
    </xf>
    <xf numFmtId="0" fontId="5" fillId="0" borderId="0" xfId="0" applyFont="1" applyAlignment="1">
      <alignment/>
    </xf>
    <xf numFmtId="0" fontId="5" fillId="0" borderId="10" xfId="0" applyFont="1" applyBorder="1" applyAlignment="1" applyProtection="1">
      <alignment horizontal="center" vertical="center" wrapText="1"/>
      <protection locked="0"/>
    </xf>
    <xf numFmtId="3" fontId="2" fillId="0" borderId="0" xfId="0" applyNumberFormat="1" applyFont="1" applyFill="1" applyAlignment="1">
      <alignment/>
    </xf>
    <xf numFmtId="3" fontId="2" fillId="0" borderId="0" xfId="0" applyNumberFormat="1" applyFont="1" applyAlignment="1">
      <alignment/>
    </xf>
    <xf numFmtId="0" fontId="6" fillId="24" borderId="10" xfId="0" applyFont="1" applyFill="1" applyBorder="1" applyAlignment="1" applyProtection="1">
      <alignment horizontal="center" vertical="center" wrapText="1"/>
      <protection locked="0"/>
    </xf>
    <xf numFmtId="0" fontId="6" fillId="24" borderId="10" xfId="0" applyFont="1" applyFill="1" applyBorder="1" applyAlignment="1" applyProtection="1">
      <alignment vertical="center" wrapText="1"/>
      <protection locked="0"/>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6" fillId="0" borderId="10" xfId="0" applyFont="1" applyFill="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vertical="center" wrapText="1"/>
      <protection locked="0"/>
    </xf>
    <xf numFmtId="0" fontId="5" fillId="0" borderId="10" xfId="0" applyFont="1" applyBorder="1" applyAlignment="1" applyProtection="1">
      <alignment horizontal="center" vertical="center" wrapText="1"/>
      <protection locked="0"/>
    </xf>
    <xf numFmtId="0" fontId="5" fillId="0" borderId="10" xfId="0" applyFont="1" applyBorder="1" applyAlignment="1" applyProtection="1">
      <alignment vertical="center" wrapText="1"/>
      <protection locked="0"/>
    </xf>
    <xf numFmtId="0" fontId="1" fillId="0" borderId="10" xfId="0" applyFont="1" applyFill="1" applyBorder="1" applyAlignment="1" applyProtection="1">
      <alignment horizontal="center" vertical="center" wrapText="1"/>
      <protection locked="0"/>
    </xf>
    <xf numFmtId="0" fontId="1" fillId="0" borderId="10" xfId="0" applyFont="1" applyFill="1" applyBorder="1" applyAlignment="1" applyProtection="1">
      <alignment vertical="center" wrapText="1"/>
      <protection locked="0"/>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0" xfId="0" applyFont="1" applyBorder="1" applyAlignment="1" applyProtection="1">
      <alignment horizontal="center" vertical="center" wrapText="1"/>
      <protection locked="0"/>
    </xf>
    <xf numFmtId="0" fontId="2" fillId="0" borderId="10" xfId="0" applyFont="1" applyBorder="1" applyAlignment="1" applyProtection="1">
      <alignment vertical="center" wrapText="1"/>
      <protection locked="0"/>
    </xf>
    <xf numFmtId="0" fontId="2" fillId="0" borderId="10" xfId="0" applyFont="1" applyFill="1" applyBorder="1" applyAlignment="1" applyProtection="1">
      <alignment vertical="center" wrapText="1"/>
      <protection locked="0"/>
    </xf>
    <xf numFmtId="0" fontId="1" fillId="0" borderId="0" xfId="0" applyFont="1" applyAlignment="1">
      <alignment/>
    </xf>
    <xf numFmtId="0" fontId="2" fillId="0" borderId="10" xfId="0" applyFont="1" applyFill="1" applyBorder="1" applyAlignment="1" applyProtection="1">
      <alignment horizontal="center" vertical="center" wrapText="1"/>
      <protection locked="0"/>
    </xf>
    <xf numFmtId="0" fontId="1" fillId="0" borderId="0" xfId="0" applyFont="1" applyFill="1" applyAlignment="1">
      <alignment/>
    </xf>
    <xf numFmtId="0" fontId="2" fillId="0" borderId="10" xfId="0" applyFont="1" applyBorder="1" applyAlignment="1">
      <alignment wrapText="1"/>
    </xf>
    <xf numFmtId="0" fontId="1" fillId="0" borderId="0" xfId="0" applyFont="1" applyAlignment="1">
      <alignment wrapText="1"/>
    </xf>
    <xf numFmtId="0" fontId="6" fillId="0" borderId="10" xfId="0" applyFont="1" applyFill="1" applyBorder="1" applyAlignment="1" applyProtection="1">
      <alignment vertical="center" wrapText="1"/>
      <protection locked="0"/>
    </xf>
    <xf numFmtId="0" fontId="5" fillId="0" borderId="0" xfId="0" applyFont="1" applyFill="1" applyAlignment="1">
      <alignment/>
    </xf>
    <xf numFmtId="0" fontId="9" fillId="0" borderId="10" xfId="0" applyFont="1" applyBorder="1" applyAlignment="1" applyProtection="1">
      <alignment horizontal="justify" vertical="center" wrapText="1"/>
      <protection locked="0"/>
    </xf>
    <xf numFmtId="0" fontId="1" fillId="25" borderId="10" xfId="0" applyFont="1" applyFill="1" applyBorder="1" applyAlignment="1" applyProtection="1">
      <alignment horizontal="center" vertical="center" wrapText="1"/>
      <protection locked="0"/>
    </xf>
    <xf numFmtId="0" fontId="1" fillId="25" borderId="10" xfId="0" applyFont="1" applyFill="1" applyBorder="1" applyAlignment="1" applyProtection="1">
      <alignment vertical="center" wrapText="1"/>
      <protection locked="0"/>
    </xf>
    <xf numFmtId="0" fontId="2" fillId="0" borderId="0" xfId="0" applyFont="1" applyAlignment="1">
      <alignment/>
    </xf>
    <xf numFmtId="3" fontId="1" fillId="0" borderId="0" xfId="0" applyNumberFormat="1" applyFont="1" applyFill="1" applyAlignment="1">
      <alignment/>
    </xf>
    <xf numFmtId="3" fontId="2" fillId="0" borderId="0" xfId="0" applyNumberFormat="1" applyFont="1" applyAlignment="1">
      <alignment/>
    </xf>
    <xf numFmtId="0" fontId="1" fillId="0" borderId="10" xfId="0" applyFont="1" applyFill="1" applyBorder="1" applyAlignment="1" applyProtection="1">
      <alignment horizontal="justify" vertical="center" wrapText="1"/>
      <protection locked="0"/>
    </xf>
    <xf numFmtId="0" fontId="1" fillId="25" borderId="10" xfId="0" applyFont="1" applyFill="1" applyBorder="1" applyAlignment="1" applyProtection="1">
      <alignment horizontal="center" vertical="center" wrapText="1"/>
      <protection locked="0"/>
    </xf>
    <xf numFmtId="0" fontId="1" fillId="0" borderId="10" xfId="0" applyFont="1" applyBorder="1" applyAlignment="1" applyProtection="1">
      <alignment horizontal="justify" vertical="center" wrapText="1"/>
      <protection locked="0"/>
    </xf>
    <xf numFmtId="0" fontId="2" fillId="0" borderId="10" xfId="0" applyFont="1" applyFill="1" applyBorder="1" applyAlignment="1" applyProtection="1">
      <alignment horizontal="justify" vertical="center" wrapText="1"/>
      <protection locked="0"/>
    </xf>
    <xf numFmtId="0" fontId="2" fillId="0" borderId="10" xfId="0" applyFont="1" applyBorder="1" applyAlignment="1" applyProtection="1">
      <alignment horizontal="justify" vertical="center" wrapText="1"/>
      <protection locked="0"/>
    </xf>
    <xf numFmtId="0" fontId="2" fillId="0" borderId="0" xfId="0" applyNumberFormat="1" applyFont="1" applyAlignment="1">
      <alignment wrapText="1"/>
    </xf>
    <xf numFmtId="0" fontId="2" fillId="0" borderId="0" xfId="0" applyFont="1" applyFill="1" applyAlignment="1">
      <alignment wrapText="1"/>
    </xf>
    <xf numFmtId="0" fontId="1" fillId="0" borderId="11" xfId="0" applyFont="1" applyBorder="1" applyAlignment="1" applyProtection="1">
      <alignment horizontal="center" vertical="center" wrapText="1"/>
      <protection locked="0"/>
    </xf>
    <xf numFmtId="0" fontId="9" fillId="0" borderId="10" xfId="0" applyNumberFormat="1" applyFont="1" applyBorder="1" applyAlignment="1">
      <alignment vertical="center" wrapText="1"/>
    </xf>
    <xf numFmtId="4" fontId="4" fillId="0" borderId="0" xfId="0" applyNumberFormat="1" applyFont="1" applyAlignment="1">
      <alignment/>
    </xf>
    <xf numFmtId="4" fontId="2" fillId="0" borderId="0" xfId="0" applyNumberFormat="1" applyFont="1" applyFill="1" applyAlignment="1">
      <alignment/>
    </xf>
    <xf numFmtId="0" fontId="2" fillId="0" borderId="12" xfId="0" applyFont="1" applyBorder="1" applyAlignment="1">
      <alignment horizontal="justify" vertical="center" wrapText="1"/>
    </xf>
    <xf numFmtId="0" fontId="2" fillId="0" borderId="10" xfId="0" applyFont="1" applyFill="1" applyBorder="1" applyAlignment="1">
      <alignment vertical="center" wrapText="1"/>
    </xf>
    <xf numFmtId="0" fontId="2" fillId="0" borderId="0" xfId="0" applyFont="1" applyAlignment="1">
      <alignment wrapText="1"/>
    </xf>
    <xf numFmtId="4" fontId="2" fillId="0" borderId="0" xfId="0" applyNumberFormat="1" applyFont="1" applyAlignment="1">
      <alignment/>
    </xf>
    <xf numFmtId="0" fontId="2" fillId="0" borderId="0" xfId="0" applyFont="1" applyAlignment="1">
      <alignment wrapText="1"/>
    </xf>
    <xf numFmtId="4" fontId="1" fillId="24" borderId="0" xfId="0" applyNumberFormat="1" applyFont="1" applyFill="1" applyAlignment="1">
      <alignment/>
    </xf>
    <xf numFmtId="4" fontId="1" fillId="0" borderId="0" xfId="0" applyNumberFormat="1" applyFont="1" applyAlignment="1">
      <alignment/>
    </xf>
    <xf numFmtId="3" fontId="1" fillId="0" borderId="0" xfId="0" applyNumberFormat="1" applyFont="1" applyAlignment="1">
      <alignment/>
    </xf>
    <xf numFmtId="3" fontId="7" fillId="0" borderId="0" xfId="0" applyNumberFormat="1" applyFont="1" applyAlignment="1">
      <alignment/>
    </xf>
    <xf numFmtId="4" fontId="7" fillId="0" borderId="0" xfId="0" applyNumberFormat="1" applyFont="1" applyAlignment="1">
      <alignment/>
    </xf>
    <xf numFmtId="0" fontId="2" fillId="0" borderId="10" xfId="0" applyNumberFormat="1" applyFont="1" applyBorder="1" applyAlignment="1">
      <alignment wrapText="1"/>
    </xf>
    <xf numFmtId="0" fontId="2" fillId="0" borderId="10" xfId="0" applyFont="1" applyBorder="1" applyAlignment="1">
      <alignment horizontal="center" vertical="center"/>
    </xf>
    <xf numFmtId="4" fontId="2" fillId="0" borderId="0" xfId="0" applyNumberFormat="1" applyFont="1" applyFill="1" applyAlignment="1">
      <alignment/>
    </xf>
    <xf numFmtId="4" fontId="1" fillId="0" borderId="0" xfId="0" applyNumberFormat="1" applyFont="1" applyAlignment="1">
      <alignment/>
    </xf>
    <xf numFmtId="4" fontId="5" fillId="0" borderId="0" xfId="0" applyNumberFormat="1" applyFont="1" applyAlignment="1">
      <alignment/>
    </xf>
    <xf numFmtId="0" fontId="2" fillId="0" borderId="10" xfId="0" applyFont="1" applyBorder="1" applyAlignment="1" applyProtection="1">
      <alignment horizontal="left" vertical="center" wrapText="1"/>
      <protection locked="0"/>
    </xf>
    <xf numFmtId="0" fontId="6" fillId="25" borderId="10" xfId="0" applyFont="1" applyFill="1" applyBorder="1" applyAlignment="1" applyProtection="1">
      <alignment horizontal="center" vertical="center" wrapText="1"/>
      <protection locked="0"/>
    </xf>
    <xf numFmtId="0" fontId="5" fillId="0" borderId="10" xfId="0" applyFont="1" applyBorder="1" applyAlignment="1">
      <alignment vertical="center" wrapText="1"/>
    </xf>
    <xf numFmtId="0" fontId="5" fillId="0" borderId="0" xfId="0" applyFont="1" applyAlignment="1">
      <alignment vertical="center" wrapText="1"/>
    </xf>
    <xf numFmtId="3" fontId="1" fillId="24" borderId="10" xfId="0" applyNumberFormat="1" applyFont="1" applyFill="1" applyBorder="1" applyAlignment="1" applyProtection="1">
      <alignment horizontal="center" vertical="center" wrapText="1"/>
      <protection locked="0"/>
    </xf>
    <xf numFmtId="3" fontId="1" fillId="24" borderId="10" xfId="0" applyNumberFormat="1" applyFont="1" applyFill="1" applyBorder="1" applyAlignment="1" applyProtection="1">
      <alignment horizontal="center" vertical="center" wrapText="1"/>
      <protection/>
    </xf>
    <xf numFmtId="3" fontId="1" fillId="0" borderId="10" xfId="0" applyNumberFormat="1" applyFont="1" applyFill="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xf>
    <xf numFmtId="3" fontId="1" fillId="25"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center" vertical="center" wrapText="1"/>
      <protection/>
    </xf>
    <xf numFmtId="3" fontId="1" fillId="0" borderId="10" xfId="0" applyNumberFormat="1" applyFont="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xf>
    <xf numFmtId="3" fontId="2" fillId="0" borderId="10" xfId="0" applyNumberFormat="1" applyFont="1" applyBorder="1" applyAlignment="1" applyProtection="1">
      <alignment horizontal="center" vertical="center" wrapText="1"/>
      <protection locked="0"/>
    </xf>
    <xf numFmtId="3" fontId="5" fillId="0" borderId="10" xfId="0" applyNumberFormat="1" applyFont="1" applyFill="1" applyBorder="1" applyAlignment="1" applyProtection="1">
      <alignment horizontal="center" vertical="center" wrapText="1"/>
      <protection/>
    </xf>
    <xf numFmtId="3" fontId="2" fillId="25" borderId="10" xfId="0" applyNumberFormat="1" applyFont="1" applyFill="1" applyBorder="1" applyAlignment="1" applyProtection="1">
      <alignment horizontal="center" vertical="center" wrapText="1"/>
      <protection/>
    </xf>
    <xf numFmtId="3" fontId="6" fillId="24" borderId="10" xfId="0" applyNumberFormat="1" applyFont="1" applyFill="1" applyBorder="1" applyAlignment="1" applyProtection="1">
      <alignment horizontal="center" vertical="center" wrapText="1"/>
      <protection/>
    </xf>
    <xf numFmtId="3" fontId="6" fillId="0" borderId="10" xfId="0" applyNumberFormat="1" applyFont="1" applyBorder="1" applyAlignment="1" applyProtection="1">
      <alignment horizontal="center" vertical="center" wrapText="1"/>
      <protection locked="0"/>
    </xf>
    <xf numFmtId="3" fontId="6" fillId="25" borderId="10" xfId="0" applyNumberFormat="1" applyFont="1" applyFill="1" applyBorder="1" applyAlignment="1" applyProtection="1">
      <alignment horizontal="center" vertical="center" wrapText="1"/>
      <protection/>
    </xf>
    <xf numFmtId="3" fontId="5" fillId="0" borderId="10" xfId="0" applyNumberFormat="1" applyFont="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locked="0"/>
    </xf>
    <xf numFmtId="3" fontId="2" fillId="0" borderId="10" xfId="0" applyNumberFormat="1" applyFont="1" applyBorder="1" applyAlignment="1" applyProtection="1">
      <alignment horizontal="center" vertical="center" wrapText="1"/>
      <protection locked="0"/>
    </xf>
    <xf numFmtId="3" fontId="3" fillId="0" borderId="10" xfId="0" applyNumberFormat="1" applyFont="1" applyFill="1" applyBorder="1" applyAlignment="1" applyProtection="1">
      <alignment horizontal="center" vertical="center" wrapText="1"/>
      <protection locked="0"/>
    </xf>
    <xf numFmtId="3" fontId="2" fillId="25" borderId="10" xfId="0" applyNumberFormat="1" applyFont="1" applyFill="1" applyBorder="1" applyAlignment="1" applyProtection="1">
      <alignment horizontal="center" vertical="center" wrapText="1"/>
      <protection locked="0"/>
    </xf>
    <xf numFmtId="3" fontId="6" fillId="0" borderId="10" xfId="0" applyNumberFormat="1" applyFont="1" applyFill="1" applyBorder="1" applyAlignment="1" applyProtection="1">
      <alignment horizontal="center" vertical="center" wrapText="1"/>
      <protection/>
    </xf>
    <xf numFmtId="3" fontId="6" fillId="0" borderId="10" xfId="0" applyNumberFormat="1" applyFont="1" applyBorder="1" applyAlignment="1" applyProtection="1">
      <alignment horizontal="center" vertical="center" wrapText="1"/>
      <protection locked="0"/>
    </xf>
    <xf numFmtId="3" fontId="5" fillId="0" borderId="10" xfId="0" applyNumberFormat="1" applyFont="1" applyFill="1" applyBorder="1" applyAlignment="1" applyProtection="1">
      <alignment horizontal="center" vertical="center" wrapText="1"/>
      <protection/>
    </xf>
    <xf numFmtId="3" fontId="5" fillId="0" borderId="10" xfId="0" applyNumberFormat="1" applyFont="1" applyBorder="1" applyAlignment="1" applyProtection="1">
      <alignment horizontal="center" vertical="center" wrapText="1"/>
      <protection locked="0"/>
    </xf>
    <xf numFmtId="3" fontId="5" fillId="25" borderId="10" xfId="0" applyNumberFormat="1" applyFont="1" applyFill="1" applyBorder="1" applyAlignment="1" applyProtection="1">
      <alignment horizontal="center" vertical="center" wrapText="1"/>
      <protection/>
    </xf>
    <xf numFmtId="3" fontId="1" fillId="0" borderId="10" xfId="0" applyNumberFormat="1" applyFont="1" applyBorder="1" applyAlignment="1" applyProtection="1">
      <alignment horizontal="center" vertical="center" wrapText="1"/>
      <protection locked="0"/>
    </xf>
    <xf numFmtId="3" fontId="1" fillId="25" borderId="10" xfId="0" applyNumberFormat="1" applyFont="1" applyFill="1" applyBorder="1" applyAlignment="1" applyProtection="1">
      <alignment horizontal="center" vertical="center" wrapText="1"/>
      <protection/>
    </xf>
    <xf numFmtId="3" fontId="2" fillId="25" borderId="10" xfId="0" applyNumberFormat="1" applyFont="1" applyFill="1" applyBorder="1" applyAlignment="1" applyProtection="1">
      <alignment horizontal="center" vertical="center" wrapText="1"/>
      <protection/>
    </xf>
    <xf numFmtId="3" fontId="2" fillId="0" borderId="10" xfId="0" applyNumberFormat="1" applyFont="1" applyBorder="1" applyAlignment="1">
      <alignment horizontal="center" vertical="center"/>
    </xf>
    <xf numFmtId="3" fontId="6" fillId="0" borderId="10" xfId="0" applyNumberFormat="1" applyFont="1" applyFill="1" applyBorder="1" applyAlignment="1" applyProtection="1">
      <alignment horizontal="center" vertical="center" wrapText="1"/>
      <protection/>
    </xf>
    <xf numFmtId="3" fontId="5" fillId="25" borderId="10" xfId="0" applyNumberFormat="1" applyFont="1" applyFill="1" applyBorder="1" applyAlignment="1" applyProtection="1">
      <alignment horizontal="center" vertical="center" wrapText="1"/>
      <protection/>
    </xf>
    <xf numFmtId="3" fontId="2" fillId="0" borderId="11" xfId="0" applyNumberFormat="1" applyFont="1" applyBorder="1" applyAlignment="1" applyProtection="1">
      <alignment horizontal="center" vertical="center" wrapText="1"/>
      <protection locked="0"/>
    </xf>
    <xf numFmtId="3" fontId="2" fillId="0" borderId="11" xfId="0" applyNumberFormat="1" applyFont="1" applyFill="1" applyBorder="1" applyAlignment="1" applyProtection="1">
      <alignment horizontal="center" vertical="center" wrapText="1"/>
      <protection/>
    </xf>
    <xf numFmtId="3" fontId="2" fillId="25" borderId="11" xfId="0" applyNumberFormat="1" applyFont="1" applyFill="1" applyBorder="1" applyAlignment="1" applyProtection="1">
      <alignment horizontal="center" vertical="center" wrapText="1"/>
      <protection/>
    </xf>
    <xf numFmtId="3" fontId="2" fillId="0" borderId="10" xfId="0" applyNumberFormat="1" applyFont="1" applyBorder="1" applyAlignment="1" applyProtection="1">
      <alignment horizontal="justify" vertical="center" wrapText="1"/>
      <protection locked="0"/>
    </xf>
    <xf numFmtId="3" fontId="3" fillId="0" borderId="0" xfId="0" applyNumberFormat="1" applyFont="1" applyAlignment="1">
      <alignment vertical="center" wrapText="1"/>
    </xf>
    <xf numFmtId="0" fontId="2" fillId="0" borderId="10" xfId="0" applyFont="1" applyBorder="1" applyAlignment="1">
      <alignment vertical="center" wrapText="1"/>
    </xf>
    <xf numFmtId="4" fontId="14" fillId="0" borderId="0" xfId="0" applyNumberFormat="1" applyFont="1" applyFill="1" applyAlignment="1">
      <alignment/>
    </xf>
    <xf numFmtId="0" fontId="14" fillId="0" borderId="0" xfId="0" applyFont="1" applyFill="1" applyAlignment="1">
      <alignment/>
    </xf>
    <xf numFmtId="0" fontId="7" fillId="0" borderId="0" xfId="0" applyFont="1" applyAlignment="1">
      <alignment horizontal="center"/>
    </xf>
    <xf numFmtId="0" fontId="7" fillId="0" borderId="0" xfId="0" applyFont="1" applyAlignment="1">
      <alignment/>
    </xf>
    <xf numFmtId="0" fontId="16" fillId="0" borderId="0" xfId="0" applyFont="1" applyAlignment="1" applyProtection="1">
      <alignment horizontal="center"/>
      <protection locked="0"/>
    </xf>
    <xf numFmtId="0" fontId="16" fillId="0" borderId="0" xfId="0" applyFont="1" applyAlignment="1" applyProtection="1">
      <alignment/>
      <protection locked="0"/>
    </xf>
    <xf numFmtId="0" fontId="16" fillId="0" borderId="0" xfId="0" applyFont="1" applyAlignment="1" applyProtection="1">
      <alignment horizontal="left"/>
      <protection locked="0"/>
    </xf>
    <xf numFmtId="0" fontId="2" fillId="0" borderId="0" xfId="0" applyFont="1" applyAlignment="1">
      <alignment horizontal="justify" wrapText="1"/>
    </xf>
    <xf numFmtId="0" fontId="16" fillId="0" borderId="0" xfId="0" applyFont="1" applyAlignment="1" applyProtection="1">
      <alignment horizontal="left"/>
      <protection locked="0"/>
    </xf>
    <xf numFmtId="0" fontId="16" fillId="0" borderId="13" xfId="0" applyFont="1" applyBorder="1" applyAlignment="1" applyProtection="1">
      <alignment horizontal="center"/>
      <protection locked="0"/>
    </xf>
    <xf numFmtId="0" fontId="2" fillId="0" borderId="0" xfId="0" applyFont="1" applyBorder="1" applyAlignment="1">
      <alignment/>
    </xf>
    <xf numFmtId="3" fontId="2" fillId="25" borderId="10" xfId="0" applyNumberFormat="1" applyFont="1" applyFill="1" applyBorder="1" applyAlignment="1" applyProtection="1">
      <alignment horizontal="center" vertical="center" wrapText="1"/>
      <protection/>
    </xf>
    <xf numFmtId="0" fontId="2" fillId="0" borderId="0" xfId="0" applyFont="1" applyAlignment="1">
      <alignment horizontal="center"/>
    </xf>
    <xf numFmtId="0" fontId="16" fillId="0" borderId="0" xfId="0" applyFont="1" applyAlignment="1" applyProtection="1">
      <alignment horizontal="center" vertical="center"/>
      <protection locked="0"/>
    </xf>
    <xf numFmtId="0" fontId="1" fillId="0" borderId="10" xfId="0" applyFont="1" applyBorder="1" applyAlignment="1" applyProtection="1">
      <alignment horizontal="center" vertical="center" wrapText="1"/>
      <protection locked="0"/>
    </xf>
    <xf numFmtId="0" fontId="17" fillId="0" borderId="0" xfId="0" applyFont="1" applyAlignment="1">
      <alignment/>
    </xf>
    <xf numFmtId="0" fontId="17" fillId="0" borderId="0" xfId="0" applyFont="1" applyAlignment="1">
      <alignment horizontal="left"/>
    </xf>
    <xf numFmtId="4" fontId="16" fillId="0" borderId="0" xfId="0" applyNumberFormat="1" applyFont="1" applyFill="1" applyAlignment="1" applyProtection="1">
      <alignment horizontal="center" wrapText="1"/>
      <protection locked="0"/>
    </xf>
    <xf numFmtId="0" fontId="16" fillId="0" borderId="0" xfId="0" applyFont="1" applyFill="1" applyAlignment="1" applyProtection="1">
      <alignment wrapText="1"/>
      <protection locked="0"/>
    </xf>
    <xf numFmtId="0" fontId="7" fillId="0" borderId="0" xfId="0" applyFont="1" applyFill="1" applyAlignment="1" applyProtection="1">
      <alignment wrapText="1"/>
      <protection locked="0"/>
    </xf>
    <xf numFmtId="3" fontId="2" fillId="0" borderId="11" xfId="0" applyNumberFormat="1" applyFont="1" applyFill="1" applyBorder="1" applyAlignment="1" applyProtection="1">
      <alignment horizontal="center" vertical="center" wrapText="1"/>
      <protection locked="0"/>
    </xf>
    <xf numFmtId="3" fontId="2" fillId="0" borderId="14" xfId="0" applyNumberFormat="1" applyFont="1" applyFill="1" applyBorder="1" applyAlignment="1" applyProtection="1">
      <alignment horizontal="center" vertical="center" wrapText="1"/>
      <protection locked="0"/>
    </xf>
    <xf numFmtId="3" fontId="2" fillId="0" borderId="15" xfId="0" applyNumberFormat="1" applyFont="1" applyFill="1" applyBorder="1" applyAlignment="1" applyProtection="1">
      <alignment horizontal="center" vertical="center" wrapText="1"/>
      <protection locked="0"/>
    </xf>
    <xf numFmtId="0" fontId="1" fillId="25" borderId="10" xfId="0" applyFont="1" applyFill="1" applyBorder="1" applyAlignment="1" applyProtection="1">
      <alignment horizontal="center" vertical="center" wrapText="1"/>
      <protection locked="0"/>
    </xf>
    <xf numFmtId="0" fontId="9" fillId="0" borderId="11" xfId="0" applyFont="1" applyBorder="1" applyAlignment="1">
      <alignment horizontal="justify" vertical="center" wrapText="1"/>
    </xf>
    <xf numFmtId="0" fontId="9" fillId="0" borderId="14" xfId="0" applyFont="1" applyBorder="1" applyAlignment="1">
      <alignment horizontal="justify" vertical="center" wrapText="1"/>
    </xf>
    <xf numFmtId="0" fontId="9" fillId="0" borderId="15" xfId="0" applyFont="1" applyBorder="1" applyAlignment="1">
      <alignment horizontal="justify" vertical="center" wrapText="1"/>
    </xf>
    <xf numFmtId="0" fontId="1" fillId="0" borderId="11"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49"/>
  <sheetViews>
    <sheetView tabSelected="1" view="pageBreakPreview" zoomScale="50" zoomScaleNormal="60" zoomScaleSheetLayoutView="50" zoomScalePageLayoutView="0" workbookViewId="0" topLeftCell="A1">
      <pane xSplit="2" ySplit="11" topLeftCell="C116" activePane="bottomRight" state="frozen"/>
      <selection pane="topLeft" activeCell="A1" sqref="A1"/>
      <selection pane="topRight" activeCell="C1" sqref="C1"/>
      <selection pane="bottomLeft" activeCell="A10" sqref="A10"/>
      <selection pane="bottomRight" activeCell="B116" sqref="B116"/>
    </sheetView>
  </sheetViews>
  <sheetFormatPr defaultColWidth="9.00390625" defaultRowHeight="12.75"/>
  <cols>
    <col min="1" max="1" width="17.625" style="14" customWidth="1"/>
    <col min="2" max="2" width="85.00390625" style="3" customWidth="1"/>
    <col min="3" max="3" width="31.625" style="3" customWidth="1"/>
    <col min="4" max="4" width="29.125" style="3" customWidth="1"/>
    <col min="5" max="5" width="26.875" style="3" customWidth="1"/>
    <col min="6" max="6" width="24.125" style="3" customWidth="1"/>
    <col min="7" max="7" width="38.00390625" style="3" customWidth="1"/>
    <col min="8" max="8" width="36.875" style="3" customWidth="1"/>
    <col min="9" max="9" width="9.125" style="3" customWidth="1"/>
    <col min="10" max="10" width="40.00390625" style="3" customWidth="1"/>
    <col min="11" max="11" width="27.625" style="3" bestFit="1" customWidth="1"/>
    <col min="12" max="16384" width="9.125" style="3" customWidth="1"/>
  </cols>
  <sheetData>
    <row r="1" spans="1:8" ht="42.75">
      <c r="A1" s="133"/>
      <c r="B1" s="134" t="s">
        <v>20</v>
      </c>
      <c r="C1" s="139" t="s">
        <v>138</v>
      </c>
      <c r="D1" s="146"/>
      <c r="E1" s="146"/>
      <c r="F1" s="146"/>
      <c r="G1" s="143"/>
      <c r="H1" s="143"/>
    </row>
    <row r="2" spans="1:8" ht="38.25" customHeight="1">
      <c r="A2" s="133"/>
      <c r="B2" s="134"/>
      <c r="C2" s="139" t="s">
        <v>134</v>
      </c>
      <c r="D2" s="139"/>
      <c r="E2" s="139"/>
      <c r="F2" s="139"/>
      <c r="G2" s="14"/>
      <c r="H2" s="14"/>
    </row>
    <row r="3" spans="1:8" ht="38.25" customHeight="1">
      <c r="A3" s="133"/>
      <c r="B3" s="134"/>
      <c r="C3" s="139" t="s">
        <v>139</v>
      </c>
      <c r="D3" s="139"/>
      <c r="E3" s="139"/>
      <c r="F3" s="139"/>
      <c r="G3" s="14"/>
      <c r="H3" s="14"/>
    </row>
    <row r="4" spans="1:8" ht="45.75" customHeight="1">
      <c r="A4" s="133"/>
      <c r="B4" s="134"/>
      <c r="C4" s="139" t="s">
        <v>135</v>
      </c>
      <c r="D4" s="147"/>
      <c r="E4" s="147"/>
      <c r="F4" s="147"/>
      <c r="G4" s="14"/>
      <c r="H4" s="14"/>
    </row>
    <row r="5" spans="1:8" ht="45.75" customHeight="1">
      <c r="A5" s="133"/>
      <c r="B5" s="134"/>
      <c r="C5" s="139" t="s">
        <v>143</v>
      </c>
      <c r="D5" s="139"/>
      <c r="E5" s="139"/>
      <c r="F5" s="139"/>
      <c r="G5" s="14"/>
      <c r="H5" s="14"/>
    </row>
    <row r="6" spans="1:8" ht="45.75" customHeight="1">
      <c r="A6" s="133"/>
      <c r="B6" s="134"/>
      <c r="C6" s="137"/>
      <c r="D6" s="137"/>
      <c r="E6" s="137"/>
      <c r="F6" s="137"/>
      <c r="G6" s="14"/>
      <c r="H6" s="14"/>
    </row>
    <row r="7" spans="1:6" ht="52.5" customHeight="1">
      <c r="A7" s="144" t="s">
        <v>132</v>
      </c>
      <c r="B7" s="144"/>
      <c r="C7" s="144"/>
      <c r="D7" s="144"/>
      <c r="E7" s="144"/>
      <c r="F7" s="144"/>
    </row>
    <row r="8" spans="1:6" ht="36.75" customHeight="1">
      <c r="A8" s="135"/>
      <c r="B8" s="140" t="s">
        <v>133</v>
      </c>
      <c r="C8" s="140"/>
      <c r="D8" s="140"/>
      <c r="E8" s="140"/>
      <c r="F8" s="136" t="s">
        <v>91</v>
      </c>
    </row>
    <row r="9" spans="1:6" ht="24.75">
      <c r="A9" s="145" t="s">
        <v>36</v>
      </c>
      <c r="B9" s="145" t="s">
        <v>92</v>
      </c>
      <c r="C9" s="158" t="s">
        <v>66</v>
      </c>
      <c r="D9" s="145" t="s">
        <v>16</v>
      </c>
      <c r="E9" s="145" t="s">
        <v>8</v>
      </c>
      <c r="F9" s="145"/>
    </row>
    <row r="10" spans="1:6" ht="78.75" customHeight="1">
      <c r="A10" s="145"/>
      <c r="B10" s="145"/>
      <c r="C10" s="159"/>
      <c r="D10" s="145"/>
      <c r="E10" s="2" t="s">
        <v>66</v>
      </c>
      <c r="F10" s="2" t="s">
        <v>71</v>
      </c>
    </row>
    <row r="11" spans="1:6" ht="24" customHeight="1">
      <c r="A11" s="13">
        <v>1</v>
      </c>
      <c r="B11" s="13">
        <v>2</v>
      </c>
      <c r="C11" s="13"/>
      <c r="D11" s="13">
        <v>3</v>
      </c>
      <c r="E11" s="13">
        <v>4</v>
      </c>
      <c r="F11" s="13">
        <v>5</v>
      </c>
    </row>
    <row r="12" spans="1:6" ht="33.75" customHeight="1">
      <c r="A12" s="4">
        <v>10000000</v>
      </c>
      <c r="B12" s="4" t="s">
        <v>7</v>
      </c>
      <c r="C12" s="92">
        <f>D12+E12</f>
        <v>997994000</v>
      </c>
      <c r="D12" s="93">
        <f>D13+D28+D30+D52</f>
        <v>990154000</v>
      </c>
      <c r="E12" s="93">
        <f>E52</f>
        <v>7840000</v>
      </c>
      <c r="F12" s="93" t="s">
        <v>72</v>
      </c>
    </row>
    <row r="13" spans="1:6" ht="61.5" customHeight="1">
      <c r="A13" s="16">
        <v>11000000</v>
      </c>
      <c r="B13" s="1" t="s">
        <v>17</v>
      </c>
      <c r="C13" s="94">
        <f aca="true" t="shared" si="0" ref="C13:C21">D13</f>
        <v>417790000</v>
      </c>
      <c r="D13" s="95">
        <f>D14+D20</f>
        <v>417790000</v>
      </c>
      <c r="E13" s="95" t="s">
        <v>72</v>
      </c>
      <c r="F13" s="95" t="s">
        <v>72</v>
      </c>
    </row>
    <row r="14" spans="1:7" ht="35.25" customHeight="1">
      <c r="A14" s="2">
        <v>11010000</v>
      </c>
      <c r="B14" s="6" t="s">
        <v>93</v>
      </c>
      <c r="C14" s="94">
        <f t="shared" si="0"/>
        <v>417350000</v>
      </c>
      <c r="D14" s="94">
        <f>SUM(D15:D19)</f>
        <v>417350000</v>
      </c>
      <c r="E14" s="95" t="s">
        <v>72</v>
      </c>
      <c r="F14" s="96" t="s">
        <v>72</v>
      </c>
      <c r="G14" s="79"/>
    </row>
    <row r="15" spans="1:6" ht="90.75" customHeight="1">
      <c r="A15" s="13">
        <v>11010100</v>
      </c>
      <c r="B15" s="45" t="s">
        <v>59</v>
      </c>
      <c r="C15" s="97">
        <f t="shared" si="0"/>
        <v>404230000</v>
      </c>
      <c r="D15" s="98">
        <v>404230000</v>
      </c>
      <c r="E15" s="99" t="s">
        <v>72</v>
      </c>
      <c r="F15" s="100" t="s">
        <v>72</v>
      </c>
    </row>
    <row r="16" spans="1:6" ht="139.5" customHeight="1">
      <c r="A16" s="13">
        <v>11010200</v>
      </c>
      <c r="B16" s="45" t="s">
        <v>60</v>
      </c>
      <c r="C16" s="97">
        <f t="shared" si="0"/>
        <v>7050000</v>
      </c>
      <c r="D16" s="98">
        <v>7050000</v>
      </c>
      <c r="E16" s="99" t="s">
        <v>72</v>
      </c>
      <c r="F16" s="100" t="s">
        <v>72</v>
      </c>
    </row>
    <row r="17" spans="1:6" ht="93" customHeight="1">
      <c r="A17" s="13">
        <v>11010400</v>
      </c>
      <c r="B17" s="45" t="s">
        <v>61</v>
      </c>
      <c r="C17" s="97">
        <f t="shared" si="0"/>
        <v>1900000</v>
      </c>
      <c r="D17" s="98">
        <v>1900000</v>
      </c>
      <c r="E17" s="99" t="s">
        <v>72</v>
      </c>
      <c r="F17" s="100" t="s">
        <v>72</v>
      </c>
    </row>
    <row r="18" spans="1:6" ht="91.5" customHeight="1">
      <c r="A18" s="13">
        <v>11010500</v>
      </c>
      <c r="B18" s="45" t="s">
        <v>62</v>
      </c>
      <c r="C18" s="97">
        <f t="shared" si="0"/>
        <v>4140000</v>
      </c>
      <c r="D18" s="98">
        <v>4140000</v>
      </c>
      <c r="E18" s="99" t="s">
        <v>72</v>
      </c>
      <c r="F18" s="100" t="s">
        <v>72</v>
      </c>
    </row>
    <row r="19" spans="1:6" ht="131.25" customHeight="1">
      <c r="A19" s="13">
        <v>11010900</v>
      </c>
      <c r="B19" s="75" t="s">
        <v>115</v>
      </c>
      <c r="C19" s="97">
        <f t="shared" si="0"/>
        <v>30000</v>
      </c>
      <c r="D19" s="98">
        <v>30000</v>
      </c>
      <c r="E19" s="99" t="s">
        <v>72</v>
      </c>
      <c r="F19" s="100" t="s">
        <v>72</v>
      </c>
    </row>
    <row r="20" spans="1:7" ht="30.75" customHeight="1">
      <c r="A20" s="2">
        <v>11020000</v>
      </c>
      <c r="B20" s="6" t="s">
        <v>18</v>
      </c>
      <c r="C20" s="94">
        <f t="shared" si="0"/>
        <v>440000</v>
      </c>
      <c r="D20" s="101">
        <f>D21</f>
        <v>440000</v>
      </c>
      <c r="E20" s="102" t="s">
        <v>72</v>
      </c>
      <c r="F20" s="102" t="s">
        <v>72</v>
      </c>
      <c r="G20" s="79"/>
    </row>
    <row r="21" spans="1:6" ht="57" customHeight="1">
      <c r="A21" s="13">
        <v>11020200</v>
      </c>
      <c r="B21" s="45" t="s">
        <v>37</v>
      </c>
      <c r="C21" s="97">
        <f t="shared" si="0"/>
        <v>440000</v>
      </c>
      <c r="D21" s="103">
        <v>440000</v>
      </c>
      <c r="E21" s="99" t="s">
        <v>72</v>
      </c>
      <c r="F21" s="100" t="s">
        <v>72</v>
      </c>
    </row>
    <row r="22" spans="1:6" ht="58.5" customHeight="1" hidden="1">
      <c r="A22" s="28">
        <v>12030400</v>
      </c>
      <c r="B22" s="35" t="s">
        <v>48</v>
      </c>
      <c r="C22" s="94">
        <f aca="true" t="shared" si="1" ref="C22:C27">D22+E22</f>
        <v>0</v>
      </c>
      <c r="D22" s="104"/>
      <c r="E22" s="95"/>
      <c r="F22" s="104"/>
    </row>
    <row r="23" spans="1:6" ht="60" customHeight="1" hidden="1">
      <c r="A23" s="31">
        <v>16000000</v>
      </c>
      <c r="B23" s="32" t="s">
        <v>38</v>
      </c>
      <c r="C23" s="94">
        <f t="shared" si="1"/>
        <v>0</v>
      </c>
      <c r="D23" s="106"/>
      <c r="E23" s="95"/>
      <c r="F23" s="106"/>
    </row>
    <row r="24" spans="1:6" s="20" customFormat="1" ht="55.5" customHeight="1" hidden="1">
      <c r="A24" s="33">
        <v>16010000</v>
      </c>
      <c r="B24" s="34" t="s">
        <v>51</v>
      </c>
      <c r="C24" s="94">
        <f t="shared" si="1"/>
        <v>0</v>
      </c>
      <c r="D24" s="107"/>
      <c r="E24" s="95"/>
      <c r="F24" s="108"/>
    </row>
    <row r="25" spans="1:6" ht="26.25" customHeight="1" hidden="1">
      <c r="A25" s="28">
        <v>16010100</v>
      </c>
      <c r="B25" s="35" t="s">
        <v>25</v>
      </c>
      <c r="C25" s="94">
        <f t="shared" si="1"/>
        <v>0</v>
      </c>
      <c r="D25" s="109"/>
      <c r="E25" s="95"/>
      <c r="F25" s="104"/>
    </row>
    <row r="26" spans="1:6" ht="29.25" customHeight="1" hidden="1">
      <c r="A26" s="28">
        <v>16010200</v>
      </c>
      <c r="B26" s="35" t="s">
        <v>26</v>
      </c>
      <c r="C26" s="94">
        <f t="shared" si="1"/>
        <v>0</v>
      </c>
      <c r="D26" s="109"/>
      <c r="E26" s="95"/>
      <c r="F26" s="104"/>
    </row>
    <row r="27" spans="1:6" ht="31.5" customHeight="1" hidden="1">
      <c r="A27" s="28">
        <v>16010500</v>
      </c>
      <c r="B27" s="35" t="s">
        <v>27</v>
      </c>
      <c r="C27" s="94">
        <f t="shared" si="1"/>
        <v>0</v>
      </c>
      <c r="D27" s="109"/>
      <c r="E27" s="95"/>
      <c r="F27" s="104"/>
    </row>
    <row r="28" spans="1:7" s="21" customFormat="1" ht="31.5" customHeight="1">
      <c r="A28" s="41">
        <v>14000000</v>
      </c>
      <c r="B28" s="42" t="s">
        <v>68</v>
      </c>
      <c r="C28" s="94">
        <f>D28</f>
        <v>64000000</v>
      </c>
      <c r="D28" s="110">
        <f>D29</f>
        <v>64000000</v>
      </c>
      <c r="E28" s="95" t="s">
        <v>72</v>
      </c>
      <c r="F28" s="102" t="s">
        <v>72</v>
      </c>
      <c r="G28" s="78"/>
    </row>
    <row r="29" spans="1:6" s="15" customFormat="1" ht="81" customHeight="1">
      <c r="A29" s="46">
        <v>14040000</v>
      </c>
      <c r="B29" s="47" t="s">
        <v>79</v>
      </c>
      <c r="C29" s="97">
        <f>D29</f>
        <v>64000000</v>
      </c>
      <c r="D29" s="111">
        <f>57000000+7000000</f>
        <v>64000000</v>
      </c>
      <c r="E29" s="99" t="s">
        <v>72</v>
      </c>
      <c r="F29" s="99" t="s">
        <v>72</v>
      </c>
    </row>
    <row r="30" spans="1:6" s="21" customFormat="1" ht="39" customHeight="1">
      <c r="A30" s="41">
        <v>18000000</v>
      </c>
      <c r="B30" s="42" t="s">
        <v>67</v>
      </c>
      <c r="C30" s="110">
        <f>D30</f>
        <v>508364000</v>
      </c>
      <c r="D30" s="110">
        <f>D31+D49+D46</f>
        <v>508364000</v>
      </c>
      <c r="E30" s="102" t="s">
        <v>72</v>
      </c>
      <c r="F30" s="102" t="s">
        <v>72</v>
      </c>
    </row>
    <row r="31" spans="1:10" s="19" customFormat="1" ht="39.75" customHeight="1">
      <c r="A31" s="41">
        <v>18010000</v>
      </c>
      <c r="B31" s="42" t="s">
        <v>73</v>
      </c>
      <c r="C31" s="94">
        <f>D31</f>
        <v>444628000</v>
      </c>
      <c r="D31" s="110">
        <f>SUM(D33:D45)</f>
        <v>444628000</v>
      </c>
      <c r="E31" s="102" t="s">
        <v>72</v>
      </c>
      <c r="F31" s="102" t="s">
        <v>72</v>
      </c>
      <c r="G31" s="60"/>
      <c r="J31" s="85"/>
    </row>
    <row r="32" spans="1:6" s="18" customFormat="1" ht="58.5" customHeight="1" hidden="1">
      <c r="A32" s="43">
        <v>18010100</v>
      </c>
      <c r="B32" s="44" t="s">
        <v>58</v>
      </c>
      <c r="C32" s="94">
        <f>D32+E32</f>
        <v>0</v>
      </c>
      <c r="D32" s="110"/>
      <c r="E32" s="102"/>
      <c r="F32" s="102"/>
    </row>
    <row r="33" spans="1:7" s="18" customFormat="1" ht="99.75" customHeight="1">
      <c r="A33" s="43">
        <v>18010100</v>
      </c>
      <c r="B33" s="44" t="s">
        <v>94</v>
      </c>
      <c r="C33" s="97">
        <f>D33</f>
        <v>220000</v>
      </c>
      <c r="D33" s="97">
        <v>220000</v>
      </c>
      <c r="E33" s="99" t="s">
        <v>72</v>
      </c>
      <c r="F33" s="99" t="s">
        <v>72</v>
      </c>
      <c r="G33" s="60">
        <f>D33+D34+D38+D39</f>
        <v>6860000</v>
      </c>
    </row>
    <row r="34" spans="1:6" s="18" customFormat="1" ht="86.25" customHeight="1">
      <c r="A34" s="43">
        <v>18010200</v>
      </c>
      <c r="B34" s="44" t="s">
        <v>74</v>
      </c>
      <c r="C34" s="97">
        <f aca="true" t="shared" si="2" ref="C34:C45">D34</f>
        <v>80000</v>
      </c>
      <c r="D34" s="97">
        <v>80000</v>
      </c>
      <c r="E34" s="99" t="s">
        <v>72</v>
      </c>
      <c r="F34" s="99" t="s">
        <v>72</v>
      </c>
    </row>
    <row r="35" spans="1:6" ht="45" customHeight="1" hidden="1">
      <c r="A35" s="28">
        <v>16011500</v>
      </c>
      <c r="B35" s="35" t="s">
        <v>28</v>
      </c>
      <c r="C35" s="97">
        <f t="shared" si="2"/>
        <v>0</v>
      </c>
      <c r="D35" s="97"/>
      <c r="E35" s="99" t="s">
        <v>72</v>
      </c>
      <c r="F35" s="99" t="s">
        <v>72</v>
      </c>
    </row>
    <row r="36" spans="1:7" ht="85.5" customHeight="1" hidden="1">
      <c r="A36" s="13">
        <v>18010300</v>
      </c>
      <c r="B36" s="44" t="s">
        <v>76</v>
      </c>
      <c r="C36" s="97">
        <f t="shared" si="2"/>
        <v>0</v>
      </c>
      <c r="D36" s="97"/>
      <c r="E36" s="99" t="s">
        <v>72</v>
      </c>
      <c r="F36" s="99" t="s">
        <v>72</v>
      </c>
      <c r="G36" s="30"/>
    </row>
    <row r="37" spans="1:6" ht="93.75" customHeight="1" hidden="1">
      <c r="A37" s="13">
        <v>18010400</v>
      </c>
      <c r="B37" s="44" t="s">
        <v>75</v>
      </c>
      <c r="C37" s="97">
        <f t="shared" si="2"/>
        <v>0</v>
      </c>
      <c r="D37" s="97"/>
      <c r="E37" s="99" t="s">
        <v>72</v>
      </c>
      <c r="F37" s="99" t="s">
        <v>72</v>
      </c>
    </row>
    <row r="38" spans="1:6" ht="93.75" customHeight="1">
      <c r="A38" s="13">
        <v>18010300</v>
      </c>
      <c r="B38" s="44" t="s">
        <v>113</v>
      </c>
      <c r="C38" s="97">
        <f t="shared" si="2"/>
        <v>560000</v>
      </c>
      <c r="D38" s="97">
        <v>560000</v>
      </c>
      <c r="E38" s="99" t="s">
        <v>72</v>
      </c>
      <c r="F38" s="99" t="s">
        <v>72</v>
      </c>
    </row>
    <row r="39" spans="1:6" ht="93.75" customHeight="1">
      <c r="A39" s="13">
        <v>18010400</v>
      </c>
      <c r="B39" s="44" t="s">
        <v>103</v>
      </c>
      <c r="C39" s="97">
        <f t="shared" si="2"/>
        <v>6000000</v>
      </c>
      <c r="D39" s="97">
        <v>6000000</v>
      </c>
      <c r="E39" s="99" t="s">
        <v>72</v>
      </c>
      <c r="F39" s="99" t="s">
        <v>72</v>
      </c>
    </row>
    <row r="40" spans="1:11" ht="45" customHeight="1">
      <c r="A40" s="13">
        <v>18010500</v>
      </c>
      <c r="B40" s="45" t="s">
        <v>21</v>
      </c>
      <c r="C40" s="97">
        <f t="shared" si="2"/>
        <v>33705000</v>
      </c>
      <c r="D40" s="112">
        <v>33705000</v>
      </c>
      <c r="E40" s="99" t="s">
        <v>72</v>
      </c>
      <c r="F40" s="99" t="s">
        <v>72</v>
      </c>
      <c r="G40" s="80">
        <f>D40+D41+D42+D43</f>
        <v>437500000</v>
      </c>
      <c r="H40" s="76"/>
      <c r="K40" s="76"/>
    </row>
    <row r="41" spans="1:7" ht="45" customHeight="1">
      <c r="A41" s="13">
        <v>18010600</v>
      </c>
      <c r="B41" s="45" t="s">
        <v>23</v>
      </c>
      <c r="C41" s="97">
        <f t="shared" si="2"/>
        <v>388315000</v>
      </c>
      <c r="D41" s="112">
        <f>380315000+8000000</f>
        <v>388315000</v>
      </c>
      <c r="E41" s="99" t="s">
        <v>72</v>
      </c>
      <c r="F41" s="99" t="s">
        <v>72</v>
      </c>
      <c r="G41" s="76"/>
    </row>
    <row r="42" spans="1:7" ht="45" customHeight="1">
      <c r="A42" s="13">
        <v>18010700</v>
      </c>
      <c r="B42" s="45" t="s">
        <v>22</v>
      </c>
      <c r="C42" s="97">
        <f t="shared" si="2"/>
        <v>1680000</v>
      </c>
      <c r="D42" s="97">
        <v>1680000</v>
      </c>
      <c r="E42" s="99" t="s">
        <v>72</v>
      </c>
      <c r="F42" s="99" t="s">
        <v>72</v>
      </c>
      <c r="G42" s="76"/>
    </row>
    <row r="43" spans="1:6" ht="45" customHeight="1">
      <c r="A43" s="13">
        <v>18010900</v>
      </c>
      <c r="B43" s="45" t="s">
        <v>24</v>
      </c>
      <c r="C43" s="97">
        <f t="shared" si="2"/>
        <v>13800000</v>
      </c>
      <c r="D43" s="97">
        <v>13800000</v>
      </c>
      <c r="E43" s="99" t="s">
        <v>72</v>
      </c>
      <c r="F43" s="99" t="s">
        <v>72</v>
      </c>
    </row>
    <row r="44" spans="1:7" ht="40.5" customHeight="1">
      <c r="A44" s="13">
        <v>18011000</v>
      </c>
      <c r="B44" s="45" t="s">
        <v>77</v>
      </c>
      <c r="C44" s="97">
        <f t="shared" si="2"/>
        <v>150000</v>
      </c>
      <c r="D44" s="97">
        <v>150000</v>
      </c>
      <c r="E44" s="99" t="s">
        <v>72</v>
      </c>
      <c r="F44" s="99" t="s">
        <v>72</v>
      </c>
      <c r="G44" s="30"/>
    </row>
    <row r="45" spans="1:6" ht="40.5" customHeight="1">
      <c r="A45" s="13">
        <v>18011100</v>
      </c>
      <c r="B45" s="45" t="s">
        <v>78</v>
      </c>
      <c r="C45" s="97">
        <f t="shared" si="2"/>
        <v>118000</v>
      </c>
      <c r="D45" s="97">
        <v>118000</v>
      </c>
      <c r="E45" s="99" t="s">
        <v>72</v>
      </c>
      <c r="F45" s="99" t="s">
        <v>72</v>
      </c>
    </row>
    <row r="46" spans="1:6" ht="40.5" customHeight="1">
      <c r="A46" s="22">
        <v>18030000</v>
      </c>
      <c r="B46" s="10" t="s">
        <v>123</v>
      </c>
      <c r="C46" s="110">
        <f aca="true" t="shared" si="3" ref="C46:C51">D46</f>
        <v>26000</v>
      </c>
      <c r="D46" s="110">
        <f>D47+D48</f>
        <v>26000</v>
      </c>
      <c r="E46" s="102" t="s">
        <v>72</v>
      </c>
      <c r="F46" s="102" t="s">
        <v>72</v>
      </c>
    </row>
    <row r="47" spans="1:6" ht="55.5" customHeight="1">
      <c r="A47" s="13">
        <v>18030100</v>
      </c>
      <c r="B47" s="45" t="s">
        <v>124</v>
      </c>
      <c r="C47" s="97">
        <f t="shared" si="3"/>
        <v>14000</v>
      </c>
      <c r="D47" s="97">
        <v>14000</v>
      </c>
      <c r="E47" s="99" t="s">
        <v>72</v>
      </c>
      <c r="F47" s="99" t="s">
        <v>72</v>
      </c>
    </row>
    <row r="48" spans="1:6" ht="40.5" customHeight="1">
      <c r="A48" s="13">
        <v>18030200</v>
      </c>
      <c r="B48" s="45" t="s">
        <v>125</v>
      </c>
      <c r="C48" s="97">
        <f t="shared" si="3"/>
        <v>12000</v>
      </c>
      <c r="D48" s="97">
        <v>12000</v>
      </c>
      <c r="E48" s="99" t="s">
        <v>72</v>
      </c>
      <c r="F48" s="99" t="s">
        <v>72</v>
      </c>
    </row>
    <row r="49" spans="1:7" s="49" customFormat="1" ht="34.5" customHeight="1">
      <c r="A49" s="2">
        <v>18050000</v>
      </c>
      <c r="B49" s="6" t="s">
        <v>39</v>
      </c>
      <c r="C49" s="94">
        <f t="shared" si="3"/>
        <v>63710000</v>
      </c>
      <c r="D49" s="94">
        <f>D50+D51</f>
        <v>63710000</v>
      </c>
      <c r="E49" s="102" t="s">
        <v>72</v>
      </c>
      <c r="F49" s="102" t="s">
        <v>72</v>
      </c>
      <c r="G49" s="86"/>
    </row>
    <row r="50" spans="1:6" ht="39" customHeight="1">
      <c r="A50" s="13">
        <v>18050300</v>
      </c>
      <c r="B50" s="45" t="s">
        <v>40</v>
      </c>
      <c r="C50" s="97">
        <f t="shared" si="3"/>
        <v>14780000</v>
      </c>
      <c r="D50" s="97">
        <v>14780000</v>
      </c>
      <c r="E50" s="99" t="s">
        <v>72</v>
      </c>
      <c r="F50" s="99" t="s">
        <v>72</v>
      </c>
    </row>
    <row r="51" spans="1:6" ht="36" customHeight="1">
      <c r="A51" s="13">
        <v>18050400</v>
      </c>
      <c r="B51" s="45" t="s">
        <v>41</v>
      </c>
      <c r="C51" s="97">
        <f t="shared" si="3"/>
        <v>48930000</v>
      </c>
      <c r="D51" s="97">
        <v>48930000</v>
      </c>
      <c r="E51" s="99" t="s">
        <v>72</v>
      </c>
      <c r="F51" s="99" t="s">
        <v>72</v>
      </c>
    </row>
    <row r="52" spans="1:8" s="21" customFormat="1" ht="36.75" customHeight="1">
      <c r="A52" s="41">
        <v>19000000</v>
      </c>
      <c r="B52" s="42" t="s">
        <v>42</v>
      </c>
      <c r="C52" s="94">
        <f>D52+E52</f>
        <v>7840000</v>
      </c>
      <c r="D52" s="110">
        <f>D53</f>
        <v>0</v>
      </c>
      <c r="E52" s="110">
        <f>E53</f>
        <v>7840000</v>
      </c>
      <c r="F52" s="99" t="s">
        <v>72</v>
      </c>
      <c r="H52" s="78"/>
    </row>
    <row r="53" spans="1:6" s="20" customFormat="1" ht="43.5" customHeight="1">
      <c r="A53" s="22">
        <v>19010000</v>
      </c>
      <c r="B53" s="10" t="s">
        <v>43</v>
      </c>
      <c r="C53" s="94">
        <f>D53+E53</f>
        <v>7840000</v>
      </c>
      <c r="D53" s="110">
        <f>SUM(D54:D57)</f>
        <v>0</v>
      </c>
      <c r="E53" s="110">
        <f>SUM(E54:E57)</f>
        <v>7840000</v>
      </c>
      <c r="F53" s="99" t="s">
        <v>72</v>
      </c>
    </row>
    <row r="54" spans="1:7" s="15" customFormat="1" ht="81" customHeight="1">
      <c r="A54" s="46">
        <v>19010100</v>
      </c>
      <c r="B54" s="47" t="s">
        <v>44</v>
      </c>
      <c r="C54" s="94">
        <f>D54+E54</f>
        <v>7510400</v>
      </c>
      <c r="D54" s="113">
        <f>8361000-8361000</f>
        <v>0</v>
      </c>
      <c r="E54" s="97">
        <v>7510400</v>
      </c>
      <c r="F54" s="99" t="s">
        <v>72</v>
      </c>
      <c r="G54" s="61"/>
    </row>
    <row r="55" spans="1:6" s="15" customFormat="1" ht="58.5" customHeight="1">
      <c r="A55" s="46">
        <v>19010200</v>
      </c>
      <c r="B55" s="47" t="s">
        <v>80</v>
      </c>
      <c r="C55" s="94">
        <f>D55+E55</f>
        <v>225400</v>
      </c>
      <c r="D55" s="113">
        <f>267000-267000</f>
        <v>0</v>
      </c>
      <c r="E55" s="97">
        <v>225400</v>
      </c>
      <c r="F55" s="99" t="s">
        <v>72</v>
      </c>
    </row>
    <row r="56" spans="1:6" s="15" customFormat="1" ht="111" customHeight="1">
      <c r="A56" s="46">
        <v>19010300</v>
      </c>
      <c r="B56" s="47" t="s">
        <v>99</v>
      </c>
      <c r="C56" s="94">
        <f>D56+E56</f>
        <v>104200</v>
      </c>
      <c r="D56" s="113">
        <f>72000-72000</f>
        <v>0</v>
      </c>
      <c r="E56" s="97">
        <v>104200</v>
      </c>
      <c r="F56" s="99" t="s">
        <v>72</v>
      </c>
    </row>
    <row r="57" spans="1:6" s="15" customFormat="1" ht="105" customHeight="1" hidden="1">
      <c r="A57" s="46">
        <v>19010500</v>
      </c>
      <c r="B57" s="47" t="s">
        <v>54</v>
      </c>
      <c r="C57" s="97"/>
      <c r="D57" s="97"/>
      <c r="E57" s="97" t="s">
        <v>72</v>
      </c>
      <c r="F57" s="99" t="s">
        <v>72</v>
      </c>
    </row>
    <row r="58" spans="1:6" s="20" customFormat="1" ht="58.5" customHeight="1" hidden="1">
      <c r="A58" s="37">
        <v>19050000</v>
      </c>
      <c r="B58" s="38" t="s">
        <v>55</v>
      </c>
      <c r="C58" s="92">
        <f>D58+E58</f>
        <v>0</v>
      </c>
      <c r="D58" s="114"/>
      <c r="E58" s="115"/>
      <c r="F58" s="114"/>
    </row>
    <row r="59" spans="1:6" s="15" customFormat="1" ht="77.25" customHeight="1" hidden="1">
      <c r="A59" s="39">
        <v>19050200</v>
      </c>
      <c r="B59" s="40" t="s">
        <v>56</v>
      </c>
      <c r="C59" s="92">
        <f>D59+E59</f>
        <v>0</v>
      </c>
      <c r="D59" s="116"/>
      <c r="E59" s="117"/>
      <c r="F59" s="116"/>
    </row>
    <row r="60" spans="1:6" s="15" customFormat="1" ht="88.5" customHeight="1" hidden="1">
      <c r="A60" s="39">
        <v>19050300</v>
      </c>
      <c r="B60" s="40" t="s">
        <v>57</v>
      </c>
      <c r="C60" s="92">
        <f>D60+E60</f>
        <v>0</v>
      </c>
      <c r="D60" s="116"/>
      <c r="E60" s="117"/>
      <c r="F60" s="116"/>
    </row>
    <row r="61" spans="1:6" ht="30" customHeight="1">
      <c r="A61" s="4">
        <v>20000000</v>
      </c>
      <c r="B61" s="4" t="s">
        <v>6</v>
      </c>
      <c r="C61" s="92">
        <f>D61+E61</f>
        <v>53416518</v>
      </c>
      <c r="D61" s="93">
        <f>D62+D72+D86</f>
        <v>10596100</v>
      </c>
      <c r="E61" s="93">
        <f>E86+E91</f>
        <v>42820418</v>
      </c>
      <c r="F61" s="93">
        <f>F90</f>
        <v>1000000</v>
      </c>
    </row>
    <row r="62" spans="1:6" ht="55.5" customHeight="1">
      <c r="A62" s="16">
        <v>21000000</v>
      </c>
      <c r="B62" s="1" t="s">
        <v>0</v>
      </c>
      <c r="C62" s="94">
        <f aca="true" t="shared" si="4" ref="C62:C72">D62</f>
        <v>373800</v>
      </c>
      <c r="D62" s="95">
        <f>D63+D65+D66</f>
        <v>373800</v>
      </c>
      <c r="E62" s="95" t="s">
        <v>72</v>
      </c>
      <c r="F62" s="95" t="s">
        <v>72</v>
      </c>
    </row>
    <row r="63" spans="1:6" s="18" customFormat="1" ht="175.5" customHeight="1">
      <c r="A63" s="41">
        <v>21010000</v>
      </c>
      <c r="B63" s="42" t="s">
        <v>95</v>
      </c>
      <c r="C63" s="94">
        <f t="shared" si="4"/>
        <v>175000</v>
      </c>
      <c r="D63" s="102">
        <f>D64</f>
        <v>175000</v>
      </c>
      <c r="E63" s="102" t="s">
        <v>72</v>
      </c>
      <c r="F63" s="102" t="s">
        <v>72</v>
      </c>
    </row>
    <row r="64" spans="1:6" s="17" customFormat="1" ht="87.75" customHeight="1">
      <c r="A64" s="50">
        <v>21010300</v>
      </c>
      <c r="B64" s="48" t="s">
        <v>81</v>
      </c>
      <c r="C64" s="97">
        <f>D64</f>
        <v>175000</v>
      </c>
      <c r="D64" s="100">
        <v>175000</v>
      </c>
      <c r="E64" s="100" t="s">
        <v>72</v>
      </c>
      <c r="F64" s="100" t="s">
        <v>72</v>
      </c>
    </row>
    <row r="65" spans="1:7" s="17" customFormat="1" ht="65.25" customHeight="1" hidden="1">
      <c r="A65" s="41">
        <v>21050000</v>
      </c>
      <c r="B65" s="42" t="s">
        <v>116</v>
      </c>
      <c r="C65" s="110">
        <f>D65</f>
        <v>0</v>
      </c>
      <c r="D65" s="102"/>
      <c r="E65" s="100" t="s">
        <v>72</v>
      </c>
      <c r="F65" s="100" t="s">
        <v>72</v>
      </c>
      <c r="G65" s="19"/>
    </row>
    <row r="66" spans="1:6" s="17" customFormat="1" ht="27.75" customHeight="1">
      <c r="A66" s="16">
        <v>21080000</v>
      </c>
      <c r="B66" s="1" t="s">
        <v>11</v>
      </c>
      <c r="C66" s="94">
        <f t="shared" si="4"/>
        <v>198800</v>
      </c>
      <c r="D66" s="95">
        <f>D68+D69+D70+D71</f>
        <v>198800</v>
      </c>
      <c r="E66" s="95" t="s">
        <v>72</v>
      </c>
      <c r="F66" s="95" t="s">
        <v>72</v>
      </c>
    </row>
    <row r="67" spans="1:6" s="17" customFormat="1" ht="28.5" customHeight="1" hidden="1">
      <c r="A67" s="50">
        <v>21080500</v>
      </c>
      <c r="B67" s="48" t="s">
        <v>11</v>
      </c>
      <c r="C67" s="94">
        <f t="shared" si="4"/>
        <v>0</v>
      </c>
      <c r="D67" s="100"/>
      <c r="E67" s="100"/>
      <c r="F67" s="100"/>
    </row>
    <row r="68" spans="1:6" s="17" customFormat="1" ht="28.5" customHeight="1">
      <c r="A68" s="50">
        <v>21080500</v>
      </c>
      <c r="B68" s="48" t="s">
        <v>11</v>
      </c>
      <c r="C68" s="94">
        <f>D68</f>
        <v>40000</v>
      </c>
      <c r="D68" s="100">
        <v>40000</v>
      </c>
      <c r="E68" s="100" t="s">
        <v>72</v>
      </c>
      <c r="F68" s="100" t="s">
        <v>72</v>
      </c>
    </row>
    <row r="69" spans="1:6" s="17" customFormat="1" ht="151.5" customHeight="1" hidden="1">
      <c r="A69" s="50">
        <v>21080900</v>
      </c>
      <c r="B69" s="48" t="s">
        <v>31</v>
      </c>
      <c r="C69" s="97">
        <f>D69</f>
        <v>0</v>
      </c>
      <c r="D69" s="100"/>
      <c r="E69" s="100" t="s">
        <v>72</v>
      </c>
      <c r="F69" s="100" t="s">
        <v>72</v>
      </c>
    </row>
    <row r="70" spans="1:6" s="17" customFormat="1" ht="52.5" customHeight="1">
      <c r="A70" s="50">
        <v>21081100</v>
      </c>
      <c r="B70" s="74" t="s">
        <v>110</v>
      </c>
      <c r="C70" s="97">
        <f>D70</f>
        <v>58800</v>
      </c>
      <c r="D70" s="100">
        <v>58800</v>
      </c>
      <c r="E70" s="100" t="s">
        <v>72</v>
      </c>
      <c r="F70" s="100" t="s">
        <v>72</v>
      </c>
    </row>
    <row r="71" spans="1:7" s="17" customFormat="1" ht="78" customHeight="1">
      <c r="A71" s="50">
        <v>21081500</v>
      </c>
      <c r="B71" s="68" t="s">
        <v>106</v>
      </c>
      <c r="C71" s="97">
        <f>D71</f>
        <v>100000</v>
      </c>
      <c r="D71" s="100">
        <v>100000</v>
      </c>
      <c r="E71" s="100" t="s">
        <v>72</v>
      </c>
      <c r="F71" s="100" t="s">
        <v>72</v>
      </c>
      <c r="G71" s="68"/>
    </row>
    <row r="72" spans="1:6" ht="60.75" customHeight="1">
      <c r="A72" s="16">
        <v>22000000</v>
      </c>
      <c r="B72" s="1" t="s">
        <v>45</v>
      </c>
      <c r="C72" s="94">
        <f t="shared" si="4"/>
        <v>9952300</v>
      </c>
      <c r="D72" s="95">
        <f>D74+D79+D81</f>
        <v>9952300</v>
      </c>
      <c r="E72" s="95" t="s">
        <v>72</v>
      </c>
      <c r="F72" s="95" t="s">
        <v>72</v>
      </c>
    </row>
    <row r="73" spans="1:6" s="15" customFormat="1" ht="29.25" customHeight="1" hidden="1">
      <c r="A73" s="39">
        <v>22020000</v>
      </c>
      <c r="B73" s="35" t="s">
        <v>19</v>
      </c>
      <c r="C73" s="92">
        <f>D73+E73</f>
        <v>0</v>
      </c>
      <c r="D73" s="109"/>
      <c r="E73" s="118"/>
      <c r="F73" s="118"/>
    </row>
    <row r="74" spans="1:6" s="15" customFormat="1" ht="29.25" customHeight="1">
      <c r="A74" s="22">
        <v>22010000</v>
      </c>
      <c r="B74" s="10" t="s">
        <v>105</v>
      </c>
      <c r="C74" s="110">
        <f aca="true" t="shared" si="5" ref="C74:C85">D74</f>
        <v>5614000</v>
      </c>
      <c r="D74" s="119">
        <f>D76+D75+D77+D78</f>
        <v>5614000</v>
      </c>
      <c r="E74" s="120" t="s">
        <v>72</v>
      </c>
      <c r="F74" s="120" t="s">
        <v>72</v>
      </c>
    </row>
    <row r="75" spans="1:7" s="15" customFormat="1" ht="81.75" customHeight="1">
      <c r="A75" s="46">
        <v>22010300</v>
      </c>
      <c r="B75" s="47" t="s">
        <v>117</v>
      </c>
      <c r="C75" s="97">
        <f>D75</f>
        <v>450000</v>
      </c>
      <c r="D75" s="111">
        <v>450000</v>
      </c>
      <c r="E75" s="121" t="s">
        <v>72</v>
      </c>
      <c r="F75" s="121" t="s">
        <v>72</v>
      </c>
      <c r="G75" s="20"/>
    </row>
    <row r="76" spans="1:7" s="15" customFormat="1" ht="36.75" customHeight="1">
      <c r="A76" s="43">
        <v>22012500</v>
      </c>
      <c r="B76" s="44" t="s">
        <v>104</v>
      </c>
      <c r="C76" s="97">
        <f>D76</f>
        <v>4200000</v>
      </c>
      <c r="D76" s="103">
        <v>4200000</v>
      </c>
      <c r="E76" s="105" t="s">
        <v>72</v>
      </c>
      <c r="F76" s="105" t="s">
        <v>72</v>
      </c>
      <c r="G76" s="79"/>
    </row>
    <row r="77" spans="1:7" s="15" customFormat="1" ht="54.75" customHeight="1">
      <c r="A77" s="46">
        <v>22012600</v>
      </c>
      <c r="B77" s="47" t="s">
        <v>118</v>
      </c>
      <c r="C77" s="97">
        <f>D77</f>
        <v>960000</v>
      </c>
      <c r="D77" s="111">
        <v>960000</v>
      </c>
      <c r="E77" s="105" t="s">
        <v>72</v>
      </c>
      <c r="F77" s="105" t="s">
        <v>72</v>
      </c>
      <c r="G77" s="20"/>
    </row>
    <row r="78" spans="1:7" s="15" customFormat="1" ht="194.25" customHeight="1">
      <c r="A78" s="84">
        <v>22012900</v>
      </c>
      <c r="B78" s="83" t="s">
        <v>119</v>
      </c>
      <c r="C78" s="97">
        <f>D78</f>
        <v>4000</v>
      </c>
      <c r="D78" s="122">
        <v>4000</v>
      </c>
      <c r="E78" s="105" t="s">
        <v>72</v>
      </c>
      <c r="F78" s="105" t="s">
        <v>72</v>
      </c>
      <c r="G78" s="20"/>
    </row>
    <row r="79" spans="1:6" s="51" customFormat="1" ht="83.25" customHeight="1">
      <c r="A79" s="16">
        <v>22080000</v>
      </c>
      <c r="B79" s="1" t="s">
        <v>33</v>
      </c>
      <c r="C79" s="94">
        <f t="shared" si="5"/>
        <v>3800000</v>
      </c>
      <c r="D79" s="94">
        <f>D80</f>
        <v>3800000</v>
      </c>
      <c r="E79" s="95" t="s">
        <v>72</v>
      </c>
      <c r="F79" s="95" t="s">
        <v>72</v>
      </c>
    </row>
    <row r="80" spans="1:6" ht="88.5" customHeight="1">
      <c r="A80" s="13">
        <v>22080400</v>
      </c>
      <c r="B80" s="45" t="s">
        <v>82</v>
      </c>
      <c r="C80" s="97">
        <f t="shared" si="5"/>
        <v>3800000</v>
      </c>
      <c r="D80" s="103">
        <v>3800000</v>
      </c>
      <c r="E80" s="105" t="s">
        <v>72</v>
      </c>
      <c r="F80" s="105" t="s">
        <v>72</v>
      </c>
    </row>
    <row r="81" spans="1:6" s="49" customFormat="1" ht="27.75" customHeight="1">
      <c r="A81" s="2">
        <v>22090000</v>
      </c>
      <c r="B81" s="6" t="s">
        <v>9</v>
      </c>
      <c r="C81" s="94">
        <f t="shared" si="5"/>
        <v>538300</v>
      </c>
      <c r="D81" s="94">
        <f>D82+D83+D84+D85</f>
        <v>538300</v>
      </c>
      <c r="E81" s="96" t="s">
        <v>72</v>
      </c>
      <c r="F81" s="96" t="s">
        <v>72</v>
      </c>
    </row>
    <row r="82" spans="1:6" ht="87.75" customHeight="1">
      <c r="A82" s="13">
        <v>22090100</v>
      </c>
      <c r="B82" s="45" t="s">
        <v>29</v>
      </c>
      <c r="C82" s="97">
        <f t="shared" si="5"/>
        <v>475000</v>
      </c>
      <c r="D82" s="98">
        <v>475000</v>
      </c>
      <c r="E82" s="100" t="s">
        <v>72</v>
      </c>
      <c r="F82" s="100" t="s">
        <v>72</v>
      </c>
    </row>
    <row r="83" spans="1:6" ht="40.5" customHeight="1">
      <c r="A83" s="13">
        <v>22090200</v>
      </c>
      <c r="B83" s="45" t="s">
        <v>87</v>
      </c>
      <c r="C83" s="97">
        <f t="shared" si="5"/>
        <v>3000</v>
      </c>
      <c r="D83" s="98">
        <v>3000</v>
      </c>
      <c r="E83" s="100" t="s">
        <v>72</v>
      </c>
      <c r="F83" s="100" t="s">
        <v>72</v>
      </c>
    </row>
    <row r="84" spans="1:6" ht="115.5" customHeight="1" hidden="1">
      <c r="A84" s="13">
        <v>22090300</v>
      </c>
      <c r="B84" s="45" t="s">
        <v>88</v>
      </c>
      <c r="C84" s="97">
        <f t="shared" si="5"/>
        <v>0</v>
      </c>
      <c r="D84" s="98"/>
      <c r="E84" s="100" t="s">
        <v>72</v>
      </c>
      <c r="F84" s="100" t="s">
        <v>72</v>
      </c>
    </row>
    <row r="85" spans="1:6" ht="87.75" customHeight="1">
      <c r="A85" s="13">
        <v>22090400</v>
      </c>
      <c r="B85" s="45" t="s">
        <v>83</v>
      </c>
      <c r="C85" s="97">
        <f t="shared" si="5"/>
        <v>60300</v>
      </c>
      <c r="D85" s="98">
        <v>60300</v>
      </c>
      <c r="E85" s="100" t="s">
        <v>72</v>
      </c>
      <c r="F85" s="100" t="s">
        <v>72</v>
      </c>
    </row>
    <row r="86" spans="1:6" ht="31.5" customHeight="1">
      <c r="A86" s="16">
        <v>24000000</v>
      </c>
      <c r="B86" s="1" t="s">
        <v>10</v>
      </c>
      <c r="C86" s="94">
        <f>D86+E86</f>
        <v>1350000</v>
      </c>
      <c r="D86" s="95">
        <f>D87+D89</f>
        <v>270000</v>
      </c>
      <c r="E86" s="95">
        <f>E88+E90</f>
        <v>1080000</v>
      </c>
      <c r="F86" s="95">
        <f>F90</f>
        <v>1000000</v>
      </c>
    </row>
    <row r="87" spans="1:6" ht="35.25" customHeight="1">
      <c r="A87" s="13">
        <v>24060300</v>
      </c>
      <c r="B87" s="45" t="s">
        <v>11</v>
      </c>
      <c r="C87" s="97">
        <f>D87</f>
        <v>270000</v>
      </c>
      <c r="D87" s="103">
        <v>270000</v>
      </c>
      <c r="E87" s="103" t="s">
        <v>72</v>
      </c>
      <c r="F87" s="105" t="s">
        <v>72</v>
      </c>
    </row>
    <row r="88" spans="1:6" ht="111.75" customHeight="1">
      <c r="A88" s="13">
        <v>24062100</v>
      </c>
      <c r="B88" s="45" t="s">
        <v>4</v>
      </c>
      <c r="C88" s="97">
        <f aca="true" t="shared" si="6" ref="C88:C96">E88</f>
        <v>80000</v>
      </c>
      <c r="D88" s="103" t="s">
        <v>72</v>
      </c>
      <c r="E88" s="103">
        <v>80000</v>
      </c>
      <c r="F88" s="105" t="s">
        <v>72</v>
      </c>
    </row>
    <row r="89" spans="1:6" ht="269.25" customHeight="1" hidden="1">
      <c r="A89" s="13">
        <v>24062200</v>
      </c>
      <c r="B89" s="75" t="s">
        <v>112</v>
      </c>
      <c r="C89" s="97">
        <f>D89</f>
        <v>0</v>
      </c>
      <c r="D89" s="103"/>
      <c r="E89" s="103" t="s">
        <v>72</v>
      </c>
      <c r="F89" s="105" t="s">
        <v>72</v>
      </c>
    </row>
    <row r="90" spans="1:8" ht="63" customHeight="1">
      <c r="A90" s="13">
        <v>24170000</v>
      </c>
      <c r="B90" s="45" t="s">
        <v>63</v>
      </c>
      <c r="C90" s="97">
        <f t="shared" si="6"/>
        <v>1000000</v>
      </c>
      <c r="D90" s="103" t="s">
        <v>72</v>
      </c>
      <c r="E90" s="103">
        <v>1000000</v>
      </c>
      <c r="F90" s="105">
        <f>E90</f>
        <v>1000000</v>
      </c>
      <c r="H90" s="76"/>
    </row>
    <row r="91" spans="1:7" s="23" customFormat="1" ht="36" customHeight="1">
      <c r="A91" s="16">
        <v>25000000</v>
      </c>
      <c r="B91" s="1" t="s">
        <v>12</v>
      </c>
      <c r="C91" s="94">
        <f t="shared" si="6"/>
        <v>41740418</v>
      </c>
      <c r="D91" s="94" t="s">
        <v>72</v>
      </c>
      <c r="E91" s="94">
        <f>E92</f>
        <v>41740418</v>
      </c>
      <c r="F91" s="95" t="s">
        <v>72</v>
      </c>
      <c r="G91" s="17"/>
    </row>
    <row r="92" spans="1:8" ht="60" customHeight="1">
      <c r="A92" s="16">
        <v>25010000</v>
      </c>
      <c r="B92" s="1" t="s">
        <v>49</v>
      </c>
      <c r="C92" s="94">
        <f t="shared" si="6"/>
        <v>41740418</v>
      </c>
      <c r="D92" s="95" t="s">
        <v>72</v>
      </c>
      <c r="E92" s="94">
        <f>E93+E94+E95+E96</f>
        <v>41740418</v>
      </c>
      <c r="F92" s="95" t="s">
        <v>72</v>
      </c>
      <c r="H92" s="79"/>
    </row>
    <row r="93" spans="1:6" ht="61.5" customHeight="1">
      <c r="A93" s="50">
        <v>25010100</v>
      </c>
      <c r="B93" s="48" t="s">
        <v>46</v>
      </c>
      <c r="C93" s="97">
        <f t="shared" si="6"/>
        <v>38422584</v>
      </c>
      <c r="D93" s="99" t="s">
        <v>72</v>
      </c>
      <c r="E93" s="98">
        <v>38422584</v>
      </c>
      <c r="F93" s="99" t="s">
        <v>72</v>
      </c>
    </row>
    <row r="94" spans="1:6" ht="61.5" customHeight="1" hidden="1">
      <c r="A94" s="50">
        <v>25010200</v>
      </c>
      <c r="B94" s="77" t="s">
        <v>114</v>
      </c>
      <c r="C94" s="97">
        <f t="shared" si="6"/>
        <v>0</v>
      </c>
      <c r="D94" s="99" t="s">
        <v>72</v>
      </c>
      <c r="E94" s="98"/>
      <c r="F94" s="99" t="s">
        <v>72</v>
      </c>
    </row>
    <row r="95" spans="1:6" ht="42" customHeight="1">
      <c r="A95" s="50">
        <v>25010300</v>
      </c>
      <c r="B95" s="48" t="s">
        <v>30</v>
      </c>
      <c r="C95" s="97">
        <f t="shared" si="6"/>
        <v>3221804</v>
      </c>
      <c r="D95" s="99" t="s">
        <v>72</v>
      </c>
      <c r="E95" s="98">
        <v>3221804</v>
      </c>
      <c r="F95" s="99" t="s">
        <v>72</v>
      </c>
    </row>
    <row r="96" spans="1:6" ht="84.75" customHeight="1">
      <c r="A96" s="50">
        <v>25010400</v>
      </c>
      <c r="B96" s="48" t="s">
        <v>50</v>
      </c>
      <c r="C96" s="97">
        <f t="shared" si="6"/>
        <v>96030</v>
      </c>
      <c r="D96" s="99" t="s">
        <v>72</v>
      </c>
      <c r="E96" s="98">
        <v>96030</v>
      </c>
      <c r="F96" s="99" t="s">
        <v>72</v>
      </c>
    </row>
    <row r="97" spans="1:6" ht="36.75" customHeight="1">
      <c r="A97" s="4">
        <v>30000000</v>
      </c>
      <c r="B97" s="5" t="s">
        <v>5</v>
      </c>
      <c r="C97" s="92">
        <f>D97+E97</f>
        <v>66019900</v>
      </c>
      <c r="D97" s="93">
        <f>D98</f>
        <v>19900</v>
      </c>
      <c r="E97" s="93">
        <f>E98+E106</f>
        <v>66000000</v>
      </c>
      <c r="F97" s="93">
        <f>E97</f>
        <v>66000000</v>
      </c>
    </row>
    <row r="98" spans="1:6" s="17" customFormat="1" ht="43.5" customHeight="1">
      <c r="A98" s="16">
        <v>31000000</v>
      </c>
      <c r="B98" s="1" t="s">
        <v>2</v>
      </c>
      <c r="C98" s="94">
        <f>D98+E98</f>
        <v>65019900</v>
      </c>
      <c r="D98" s="94">
        <f>D99+D101</f>
        <v>19900</v>
      </c>
      <c r="E98" s="95">
        <f>E102</f>
        <v>65000000</v>
      </c>
      <c r="F98" s="95">
        <f>F102</f>
        <v>65000000</v>
      </c>
    </row>
    <row r="99" spans="1:6" s="19" customFormat="1" ht="133.5" customHeight="1">
      <c r="A99" s="41">
        <v>31010000</v>
      </c>
      <c r="B99" s="42" t="s">
        <v>65</v>
      </c>
      <c r="C99" s="110">
        <f>D99</f>
        <v>15000</v>
      </c>
      <c r="D99" s="110">
        <f>D100</f>
        <v>15000</v>
      </c>
      <c r="E99" s="102" t="s">
        <v>72</v>
      </c>
      <c r="F99" s="102" t="s">
        <v>72</v>
      </c>
    </row>
    <row r="100" spans="1:6" s="18" customFormat="1" ht="134.25" customHeight="1">
      <c r="A100" s="43">
        <v>31010200</v>
      </c>
      <c r="B100" s="52" t="s">
        <v>34</v>
      </c>
      <c r="C100" s="97">
        <f>D100</f>
        <v>15000</v>
      </c>
      <c r="D100" s="97">
        <v>15000</v>
      </c>
      <c r="E100" s="99" t="s">
        <v>72</v>
      </c>
      <c r="F100" s="99" t="s">
        <v>72</v>
      </c>
    </row>
    <row r="101" spans="1:6" s="19" customFormat="1" ht="50.25" customHeight="1">
      <c r="A101" s="41">
        <v>31020000</v>
      </c>
      <c r="B101" s="53" t="s">
        <v>35</v>
      </c>
      <c r="C101" s="94">
        <f>D101</f>
        <v>4900</v>
      </c>
      <c r="D101" s="110">
        <v>4900</v>
      </c>
      <c r="E101" s="99" t="s">
        <v>72</v>
      </c>
      <c r="F101" s="99" t="s">
        <v>72</v>
      </c>
    </row>
    <row r="102" spans="1:6" s="20" customFormat="1" ht="88.5" customHeight="1">
      <c r="A102" s="22">
        <v>31030000</v>
      </c>
      <c r="B102" s="10" t="s">
        <v>47</v>
      </c>
      <c r="C102" s="94">
        <f>E102</f>
        <v>65000000</v>
      </c>
      <c r="D102" s="119" t="s">
        <v>72</v>
      </c>
      <c r="E102" s="119">
        <v>65000000</v>
      </c>
      <c r="F102" s="119">
        <f>E102</f>
        <v>65000000</v>
      </c>
    </row>
    <row r="103" spans="1:6" s="55" customFormat="1" ht="51" customHeight="1" hidden="1">
      <c r="A103" s="36">
        <v>33000000</v>
      </c>
      <c r="B103" s="54" t="s">
        <v>69</v>
      </c>
      <c r="C103" s="92">
        <f aca="true" t="shared" si="7" ref="C103:C113">D103+E103</f>
        <v>0</v>
      </c>
      <c r="D103" s="123"/>
      <c r="E103" s="123"/>
      <c r="F103" s="123"/>
    </row>
    <row r="104" spans="1:6" s="20" customFormat="1" ht="35.25" customHeight="1" hidden="1">
      <c r="A104" s="37">
        <v>33010000</v>
      </c>
      <c r="B104" s="38" t="s">
        <v>53</v>
      </c>
      <c r="C104" s="92">
        <f t="shared" si="7"/>
        <v>0</v>
      </c>
      <c r="D104" s="115"/>
      <c r="E104" s="115"/>
      <c r="F104" s="115"/>
    </row>
    <row r="105" spans="1:6" ht="135" customHeight="1" hidden="1">
      <c r="A105" s="28">
        <v>33010100</v>
      </c>
      <c r="B105" s="35" t="s">
        <v>64</v>
      </c>
      <c r="C105" s="92">
        <f t="shared" si="7"/>
        <v>0</v>
      </c>
      <c r="D105" s="104"/>
      <c r="E105" s="109"/>
      <c r="F105" s="109"/>
    </row>
    <row r="106" spans="1:6" s="20" customFormat="1" ht="54.75" customHeight="1">
      <c r="A106" s="22">
        <v>33000000</v>
      </c>
      <c r="B106" s="10" t="s">
        <v>89</v>
      </c>
      <c r="C106" s="110">
        <f>E106</f>
        <v>1000000</v>
      </c>
      <c r="D106" s="102" t="s">
        <v>72</v>
      </c>
      <c r="E106" s="119">
        <f>E107</f>
        <v>1000000</v>
      </c>
      <c r="F106" s="119">
        <f>F107</f>
        <v>1000000</v>
      </c>
    </row>
    <row r="107" spans="1:8" s="20" customFormat="1" ht="47.25" customHeight="1">
      <c r="A107" s="22">
        <v>33010000</v>
      </c>
      <c r="B107" s="10" t="s">
        <v>90</v>
      </c>
      <c r="C107" s="110">
        <f>E107</f>
        <v>1000000</v>
      </c>
      <c r="D107" s="102" t="s">
        <v>72</v>
      </c>
      <c r="E107" s="119">
        <f>E108</f>
        <v>1000000</v>
      </c>
      <c r="F107" s="119">
        <f>F108</f>
        <v>1000000</v>
      </c>
      <c r="H107" s="79"/>
    </row>
    <row r="108" spans="1:6" ht="141" customHeight="1">
      <c r="A108" s="13">
        <v>33010100</v>
      </c>
      <c r="B108" s="45" t="s">
        <v>96</v>
      </c>
      <c r="C108" s="97">
        <f>E108</f>
        <v>1000000</v>
      </c>
      <c r="D108" s="100" t="s">
        <v>72</v>
      </c>
      <c r="E108" s="98">
        <v>1000000</v>
      </c>
      <c r="F108" s="103">
        <f>E108</f>
        <v>1000000</v>
      </c>
    </row>
    <row r="109" spans="1:10" ht="38.25" customHeight="1">
      <c r="A109" s="4">
        <v>40000000</v>
      </c>
      <c r="B109" s="5" t="s">
        <v>13</v>
      </c>
      <c r="C109" s="92">
        <f t="shared" si="7"/>
        <v>1004148785</v>
      </c>
      <c r="D109" s="93">
        <f>D110</f>
        <v>1004148785</v>
      </c>
      <c r="E109" s="93">
        <f>E110</f>
        <v>0</v>
      </c>
      <c r="F109" s="93">
        <f>F110</f>
        <v>0</v>
      </c>
      <c r="G109" s="71">
        <f>D112+D115+D116+D121++D122+D128+D132+D133+D135+D136</f>
        <v>564388685</v>
      </c>
      <c r="J109" s="71"/>
    </row>
    <row r="110" spans="1:7" s="17" customFormat="1" ht="40.5" customHeight="1">
      <c r="A110" s="16">
        <v>41000000</v>
      </c>
      <c r="B110" s="8" t="s">
        <v>14</v>
      </c>
      <c r="C110" s="94">
        <f t="shared" si="7"/>
        <v>1004148785</v>
      </c>
      <c r="D110" s="95">
        <f>D111+D113</f>
        <v>1004148785</v>
      </c>
      <c r="E110" s="95">
        <f>E113</f>
        <v>0</v>
      </c>
      <c r="F110" s="95">
        <f>F113</f>
        <v>0</v>
      </c>
      <c r="G110" s="72"/>
    </row>
    <row r="111" spans="1:6" s="27" customFormat="1" ht="34.5" customHeight="1">
      <c r="A111" s="41">
        <v>41020000</v>
      </c>
      <c r="B111" s="62" t="s">
        <v>127</v>
      </c>
      <c r="C111" s="94">
        <f>D111</f>
        <v>6841400</v>
      </c>
      <c r="D111" s="102">
        <f>D112</f>
        <v>6841400</v>
      </c>
      <c r="E111" s="120" t="s">
        <v>72</v>
      </c>
      <c r="F111" s="120" t="s">
        <v>72</v>
      </c>
    </row>
    <row r="112" spans="1:6" ht="48" customHeight="1">
      <c r="A112" s="41">
        <v>41020900</v>
      </c>
      <c r="B112" s="62" t="s">
        <v>126</v>
      </c>
      <c r="C112" s="94">
        <f>D112</f>
        <v>6841400</v>
      </c>
      <c r="D112" s="102">
        <v>6841400</v>
      </c>
      <c r="E112" s="120" t="s">
        <v>72</v>
      </c>
      <c r="F112" s="120" t="s">
        <v>72</v>
      </c>
    </row>
    <row r="113" spans="1:7" s="23" customFormat="1" ht="41.25" customHeight="1">
      <c r="A113" s="16">
        <v>41030000</v>
      </c>
      <c r="B113" s="8" t="s">
        <v>15</v>
      </c>
      <c r="C113" s="94">
        <f t="shared" si="7"/>
        <v>997307385</v>
      </c>
      <c r="D113" s="95">
        <f>D115+D116+D121+D122+D123+D124+D126+D132+D133+D135+D125+D136</f>
        <v>997307385</v>
      </c>
      <c r="E113" s="95">
        <f>E126+E137+E134</f>
        <v>0</v>
      </c>
      <c r="F113" s="120">
        <f>F126</f>
        <v>0</v>
      </c>
      <c r="G113" s="29"/>
    </row>
    <row r="114" spans="1:7" s="23" customFormat="1" ht="77.25" customHeight="1" hidden="1">
      <c r="A114" s="16">
        <v>41030300</v>
      </c>
      <c r="B114" s="65" t="s">
        <v>100</v>
      </c>
      <c r="C114" s="97">
        <f>D114</f>
        <v>0</v>
      </c>
      <c r="D114" s="99"/>
      <c r="E114" s="99" t="s">
        <v>72</v>
      </c>
      <c r="F114" s="99" t="s">
        <v>72</v>
      </c>
      <c r="G114" s="29"/>
    </row>
    <row r="115" spans="1:7" ht="152.25" customHeight="1">
      <c r="A115" s="2">
        <v>41030600</v>
      </c>
      <c r="B115" s="56" t="s">
        <v>85</v>
      </c>
      <c r="C115" s="97">
        <f>D115</f>
        <v>276597900</v>
      </c>
      <c r="D115" s="105">
        <v>276597900</v>
      </c>
      <c r="E115" s="105" t="s">
        <v>72</v>
      </c>
      <c r="F115" s="105" t="s">
        <v>72</v>
      </c>
      <c r="G115" s="76"/>
    </row>
    <row r="116" spans="1:6" ht="196.5" customHeight="1">
      <c r="A116" s="57">
        <v>41030800</v>
      </c>
      <c r="B116" s="56" t="s">
        <v>32</v>
      </c>
      <c r="C116" s="97">
        <f>D116</f>
        <v>266117900</v>
      </c>
      <c r="D116" s="105">
        <f>264008600+8500000-3000000-4140700+750000</f>
        <v>266117900</v>
      </c>
      <c r="E116" s="105" t="s">
        <v>72</v>
      </c>
      <c r="F116" s="105" t="s">
        <v>72</v>
      </c>
    </row>
    <row r="117" spans="1:7" ht="12.75" customHeight="1" hidden="1">
      <c r="A117" s="154">
        <v>41030900</v>
      </c>
      <c r="B117" s="155" t="s">
        <v>97</v>
      </c>
      <c r="C117" s="151">
        <f>D117</f>
        <v>0</v>
      </c>
      <c r="D117" s="142">
        <f>19483500-19483500</f>
        <v>0</v>
      </c>
      <c r="E117" s="142" t="s">
        <v>72</v>
      </c>
      <c r="F117" s="142" t="s">
        <v>72</v>
      </c>
      <c r="G117" s="141"/>
    </row>
    <row r="118" spans="1:7" ht="12.75" customHeight="1" hidden="1">
      <c r="A118" s="154"/>
      <c r="B118" s="156"/>
      <c r="C118" s="152"/>
      <c r="D118" s="142"/>
      <c r="E118" s="142"/>
      <c r="F118" s="142"/>
      <c r="G118" s="141"/>
    </row>
    <row r="119" spans="1:7" ht="69.75" customHeight="1" hidden="1">
      <c r="A119" s="154"/>
      <c r="B119" s="156"/>
      <c r="C119" s="152"/>
      <c r="D119" s="142"/>
      <c r="E119" s="142"/>
      <c r="F119" s="142"/>
      <c r="G119" s="141"/>
    </row>
    <row r="120" spans="1:7" ht="315" customHeight="1" hidden="1">
      <c r="A120" s="154"/>
      <c r="B120" s="157"/>
      <c r="C120" s="153"/>
      <c r="D120" s="142"/>
      <c r="E120" s="142"/>
      <c r="F120" s="142"/>
      <c r="G120" s="141"/>
    </row>
    <row r="121" spans="1:6" ht="107.25" customHeight="1">
      <c r="A121" s="57">
        <v>41031000</v>
      </c>
      <c r="B121" s="7" t="s">
        <v>111</v>
      </c>
      <c r="C121" s="111">
        <f>D121</f>
        <v>271100</v>
      </c>
      <c r="D121" s="105">
        <v>271100</v>
      </c>
      <c r="E121" s="105" t="s">
        <v>72</v>
      </c>
      <c r="F121" s="105" t="s">
        <v>72</v>
      </c>
    </row>
    <row r="122" spans="1:6" ht="107.25" customHeight="1">
      <c r="A122" s="58">
        <v>41033600</v>
      </c>
      <c r="B122" s="7" t="s">
        <v>141</v>
      </c>
      <c r="C122" s="111">
        <f>D122</f>
        <v>3494008</v>
      </c>
      <c r="D122" s="105">
        <v>3494008</v>
      </c>
      <c r="E122" s="105" t="s">
        <v>72</v>
      </c>
      <c r="F122" s="105" t="s">
        <v>72</v>
      </c>
    </row>
    <row r="123" spans="1:6" s="59" customFormat="1" ht="63.75" customHeight="1">
      <c r="A123" s="58">
        <v>41033900</v>
      </c>
      <c r="B123" s="45" t="s">
        <v>86</v>
      </c>
      <c r="C123" s="103">
        <f>D123</f>
        <v>227234600</v>
      </c>
      <c r="D123" s="105">
        <f>227221700+12900</f>
        <v>227234600</v>
      </c>
      <c r="E123" s="105" t="s">
        <v>72</v>
      </c>
      <c r="F123" s="100" t="s">
        <v>72</v>
      </c>
    </row>
    <row r="124" spans="1:6" ht="61.5" customHeight="1">
      <c r="A124" s="57">
        <v>41034200</v>
      </c>
      <c r="B124" s="7" t="s">
        <v>84</v>
      </c>
      <c r="C124" s="103">
        <f>D124</f>
        <v>207925500</v>
      </c>
      <c r="D124" s="105">
        <v>207925500</v>
      </c>
      <c r="E124" s="105" t="s">
        <v>72</v>
      </c>
      <c r="F124" s="100" t="s">
        <v>72</v>
      </c>
    </row>
    <row r="125" spans="1:6" ht="90" customHeight="1">
      <c r="A125" s="63">
        <v>41034500</v>
      </c>
      <c r="B125" s="138" t="s">
        <v>109</v>
      </c>
      <c r="C125" s="111">
        <f>D125</f>
        <v>4600000</v>
      </c>
      <c r="D125" s="121">
        <v>4600000</v>
      </c>
      <c r="E125" s="121" t="s">
        <v>72</v>
      </c>
      <c r="F125" s="99" t="s">
        <v>72</v>
      </c>
    </row>
    <row r="126" spans="1:6" ht="43.5" customHeight="1">
      <c r="A126" s="63">
        <v>41035000</v>
      </c>
      <c r="B126" s="64" t="s">
        <v>98</v>
      </c>
      <c r="C126" s="119">
        <f>D126+E126</f>
        <v>955000</v>
      </c>
      <c r="D126" s="120">
        <f>D128+D129+D130+D131</f>
        <v>955000</v>
      </c>
      <c r="E126" s="120">
        <f>E128+E129</f>
        <v>0</v>
      </c>
      <c r="F126" s="120">
        <f>F128+F134</f>
        <v>0</v>
      </c>
    </row>
    <row r="127" spans="1:6" ht="31.5" customHeight="1">
      <c r="A127" s="63"/>
      <c r="B127" s="66" t="s">
        <v>102</v>
      </c>
      <c r="C127" s="119"/>
      <c r="D127" s="120"/>
      <c r="E127" s="120"/>
      <c r="F127" s="102"/>
    </row>
    <row r="128" spans="1:6" ht="55.5" customHeight="1">
      <c r="A128" s="63"/>
      <c r="B128" s="88" t="s">
        <v>130</v>
      </c>
      <c r="C128" s="111">
        <f aca="true" t="shared" si="8" ref="C128:C134">D128+E128</f>
        <v>955000</v>
      </c>
      <c r="D128" s="121">
        <f>900000+55000</f>
        <v>955000</v>
      </c>
      <c r="E128" s="121">
        <v>0</v>
      </c>
      <c r="F128" s="99">
        <f>E128</f>
        <v>0</v>
      </c>
    </row>
    <row r="129" spans="1:6" ht="55.5" customHeight="1" hidden="1">
      <c r="A129" s="57"/>
      <c r="B129" s="90" t="s">
        <v>120</v>
      </c>
      <c r="C129" s="111">
        <f t="shared" si="8"/>
        <v>0</v>
      </c>
      <c r="D129" s="121">
        <v>0</v>
      </c>
      <c r="E129" s="121">
        <v>0</v>
      </c>
      <c r="F129" s="99" t="s">
        <v>72</v>
      </c>
    </row>
    <row r="130" spans="1:6" ht="108.75" customHeight="1" hidden="1">
      <c r="A130" s="57"/>
      <c r="B130" s="90" t="s">
        <v>121</v>
      </c>
      <c r="C130" s="111">
        <f t="shared" si="8"/>
        <v>0</v>
      </c>
      <c r="D130" s="121"/>
      <c r="E130" s="121">
        <v>0</v>
      </c>
      <c r="F130" s="99" t="s">
        <v>72</v>
      </c>
    </row>
    <row r="131" spans="1:6" ht="108.75" customHeight="1" hidden="1">
      <c r="A131" s="57"/>
      <c r="B131" s="90" t="s">
        <v>122</v>
      </c>
      <c r="C131" s="111">
        <f t="shared" si="8"/>
        <v>0</v>
      </c>
      <c r="D131" s="121"/>
      <c r="E131" s="121">
        <v>0</v>
      </c>
      <c r="F131" s="99" t="s">
        <v>72</v>
      </c>
    </row>
    <row r="132" spans="1:6" ht="108.75" customHeight="1">
      <c r="A132" s="57">
        <v>41035200</v>
      </c>
      <c r="B132" s="130" t="s">
        <v>140</v>
      </c>
      <c r="C132" s="111">
        <f t="shared" si="8"/>
        <v>1125000</v>
      </c>
      <c r="D132" s="121">
        <f>769228+355772</f>
        <v>1125000</v>
      </c>
      <c r="E132" s="121">
        <v>0</v>
      </c>
      <c r="F132" s="99">
        <v>0</v>
      </c>
    </row>
    <row r="133" spans="1:6" ht="108.75" customHeight="1">
      <c r="A133" s="57">
        <v>41035400</v>
      </c>
      <c r="B133" s="130" t="s">
        <v>129</v>
      </c>
      <c r="C133" s="111">
        <f t="shared" si="8"/>
        <v>1057321</v>
      </c>
      <c r="D133" s="121">
        <v>1057321</v>
      </c>
      <c r="E133" s="121">
        <v>0</v>
      </c>
      <c r="F133" s="99">
        <v>0</v>
      </c>
    </row>
    <row r="134" spans="1:6" ht="171" customHeight="1" hidden="1">
      <c r="A134" s="89">
        <v>41035200</v>
      </c>
      <c r="B134" s="91" t="s">
        <v>128</v>
      </c>
      <c r="C134" s="117">
        <f t="shared" si="8"/>
        <v>0</v>
      </c>
      <c r="D134" s="124"/>
      <c r="E134" s="124">
        <f>442630-442630</f>
        <v>0</v>
      </c>
      <c r="F134" s="116">
        <f>E134</f>
        <v>0</v>
      </c>
    </row>
    <row r="135" spans="1:6" ht="297" customHeight="1">
      <c r="A135" s="2">
        <v>41035800</v>
      </c>
      <c r="B135" s="75" t="s">
        <v>131</v>
      </c>
      <c r="C135" s="103">
        <f>D135</f>
        <v>7929056</v>
      </c>
      <c r="D135" s="100">
        <v>7929056</v>
      </c>
      <c r="E135" s="105" t="s">
        <v>72</v>
      </c>
      <c r="F135" s="105" t="s">
        <v>72</v>
      </c>
    </row>
    <row r="136" spans="1:7" ht="357" customHeight="1" hidden="1">
      <c r="A136" s="69">
        <v>41036100</v>
      </c>
      <c r="B136" s="67" t="s">
        <v>142</v>
      </c>
      <c r="C136" s="125">
        <f>D136</f>
        <v>0</v>
      </c>
      <c r="D136" s="126"/>
      <c r="E136" s="127" t="s">
        <v>72</v>
      </c>
      <c r="F136" s="127" t="s">
        <v>72</v>
      </c>
      <c r="G136" s="67"/>
    </row>
    <row r="137" spans="1:7" ht="409.5" customHeight="1" hidden="1">
      <c r="A137" s="2">
        <v>41036600</v>
      </c>
      <c r="B137" s="70" t="s">
        <v>107</v>
      </c>
      <c r="C137" s="103">
        <f>E137</f>
        <v>0</v>
      </c>
      <c r="D137" s="100" t="s">
        <v>72</v>
      </c>
      <c r="E137" s="105"/>
      <c r="F137" s="127" t="s">
        <v>72</v>
      </c>
      <c r="G137" s="67"/>
    </row>
    <row r="138" spans="1:7" ht="97.5" customHeight="1" hidden="1">
      <c r="A138" s="2">
        <v>41037000</v>
      </c>
      <c r="B138" s="73" t="s">
        <v>108</v>
      </c>
      <c r="C138" s="103">
        <f>D138</f>
        <v>0</v>
      </c>
      <c r="D138" s="100"/>
      <c r="E138" s="105" t="s">
        <v>72</v>
      </c>
      <c r="F138" s="105" t="s">
        <v>72</v>
      </c>
      <c r="G138" s="67"/>
    </row>
    <row r="139" spans="1:6" ht="152.25" customHeight="1" hidden="1">
      <c r="A139" s="2">
        <v>41039700</v>
      </c>
      <c r="B139" s="7" t="s">
        <v>101</v>
      </c>
      <c r="C139" s="103">
        <f>D139</f>
        <v>0</v>
      </c>
      <c r="D139" s="105"/>
      <c r="E139" s="105" t="s">
        <v>72</v>
      </c>
      <c r="F139" s="105" t="s">
        <v>72</v>
      </c>
    </row>
    <row r="140" spans="1:6" ht="120" customHeight="1" hidden="1">
      <c r="A140" s="2"/>
      <c r="B140" s="7" t="s">
        <v>1</v>
      </c>
      <c r="C140" s="128"/>
      <c r="D140" s="105"/>
      <c r="E140" s="105"/>
      <c r="F140" s="105"/>
    </row>
    <row r="141" spans="1:6" ht="238.5" customHeight="1" hidden="1">
      <c r="A141" s="2">
        <v>41036600</v>
      </c>
      <c r="B141" s="11" t="s">
        <v>52</v>
      </c>
      <c r="C141" s="129"/>
      <c r="D141" s="105"/>
      <c r="E141" s="105"/>
      <c r="F141" s="105"/>
    </row>
    <row r="142" spans="1:10" ht="69" customHeight="1">
      <c r="A142" s="24"/>
      <c r="B142" s="9" t="s">
        <v>70</v>
      </c>
      <c r="C142" s="92">
        <f>D142+E142</f>
        <v>1117430418</v>
      </c>
      <c r="D142" s="92">
        <f>D12+D61+D97</f>
        <v>1000770000</v>
      </c>
      <c r="E142" s="92">
        <f>E61+E97+E12</f>
        <v>116660418</v>
      </c>
      <c r="F142" s="92">
        <f>F61+F97</f>
        <v>67000000</v>
      </c>
      <c r="G142" s="81"/>
      <c r="H142" s="82"/>
      <c r="J142" s="76"/>
    </row>
    <row r="143" spans="1:7" ht="50.25" customHeight="1">
      <c r="A143" s="24"/>
      <c r="B143" s="9" t="s">
        <v>3</v>
      </c>
      <c r="C143" s="92">
        <f>D143+E143</f>
        <v>2121579203</v>
      </c>
      <c r="D143" s="93">
        <f>D142+D109</f>
        <v>2004918785</v>
      </c>
      <c r="E143" s="93">
        <f>E12+E61+E97+E109</f>
        <v>116660418</v>
      </c>
      <c r="F143" s="93">
        <f>F61+F97+F110</f>
        <v>67000000</v>
      </c>
      <c r="G143" s="30"/>
    </row>
    <row r="144" spans="1:6" ht="27.75" customHeight="1">
      <c r="A144" s="25"/>
      <c r="B144" s="12"/>
      <c r="C144" s="12"/>
      <c r="D144" s="26"/>
      <c r="E144" s="26"/>
      <c r="F144" s="26"/>
    </row>
    <row r="145" spans="1:10" s="132" customFormat="1" ht="165.75" customHeight="1">
      <c r="A145" s="149" t="s">
        <v>136</v>
      </c>
      <c r="B145" s="150"/>
      <c r="C145" s="148" t="s">
        <v>137</v>
      </c>
      <c r="D145" s="148"/>
      <c r="E145" s="148"/>
      <c r="F145" s="148"/>
      <c r="G145" s="131"/>
      <c r="H145" s="131"/>
      <c r="J145" s="131"/>
    </row>
    <row r="149" spans="7:10" ht="24.75">
      <c r="G149" s="87"/>
      <c r="H149" s="87"/>
      <c r="I149" s="87"/>
      <c r="J149" s="87"/>
    </row>
  </sheetData>
  <sheetProtection/>
  <mergeCells count="22">
    <mergeCell ref="C145:F145"/>
    <mergeCell ref="A145:B145"/>
    <mergeCell ref="D9:D10"/>
    <mergeCell ref="C117:C120"/>
    <mergeCell ref="A117:A120"/>
    <mergeCell ref="B117:B120"/>
    <mergeCell ref="E9:F9"/>
    <mergeCell ref="C9:C10"/>
    <mergeCell ref="G1:H1"/>
    <mergeCell ref="A7:F7"/>
    <mergeCell ref="A9:A10"/>
    <mergeCell ref="C1:F1"/>
    <mergeCell ref="C4:F4"/>
    <mergeCell ref="B9:B10"/>
    <mergeCell ref="G117:G120"/>
    <mergeCell ref="E117:E120"/>
    <mergeCell ref="F117:F120"/>
    <mergeCell ref="D117:D120"/>
    <mergeCell ref="C2:F2"/>
    <mergeCell ref="C3:F3"/>
    <mergeCell ref="C5:F5"/>
    <mergeCell ref="B8:E8"/>
  </mergeCells>
  <printOptions horizontalCentered="1"/>
  <pageMargins left="1.1811023622047245" right="0.3937007874015748" top="0.79" bottom="0.63" header="0.3937007874015748" footer="0.3937007874015748"/>
  <pageSetup fitToHeight="100" horizontalDpi="600" verticalDpi="600" orientation="portrait" paperSize="9" scale="39" r:id="rId1"/>
  <rowBreaks count="1" manualBreakCount="1">
    <brk id="4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buch</dc:creator>
  <cp:keywords/>
  <dc:description/>
  <cp:lastModifiedBy>User1</cp:lastModifiedBy>
  <cp:lastPrinted>2017-06-30T07:22:01Z</cp:lastPrinted>
  <dcterms:created xsi:type="dcterms:W3CDTF">2002-03-05T06:38:42Z</dcterms:created>
  <dcterms:modified xsi:type="dcterms:W3CDTF">2017-06-30T07:23:44Z</dcterms:modified>
  <cp:category/>
  <cp:version/>
  <cp:contentType/>
  <cp:contentStatus/>
</cp:coreProperties>
</file>