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10" yWindow="75" windowWidth="11670" windowHeight="9930" activeTab="0"/>
  </bookViews>
  <sheets>
    <sheet name="дод.6" sheetId="1" r:id="rId1"/>
  </sheets>
  <definedNames>
    <definedName name="_xlfn.AGGREGATE" hidden="1">#NAME?</definedName>
    <definedName name="_xlnm.Print_Titles" localSheetId="0">'дод.6'!$5:$5</definedName>
    <definedName name="_xlnm.Print_Area" localSheetId="0">'дод.6'!$A$1:$I$152</definedName>
  </definedNames>
  <calcPr fullCalcOnLoad="1"/>
</workbook>
</file>

<file path=xl/sharedStrings.xml><?xml version="1.0" encoding="utf-8"?>
<sst xmlns="http://schemas.openxmlformats.org/spreadsheetml/2006/main" count="340" uniqueCount="262">
  <si>
    <t>0110000</t>
  </si>
  <si>
    <t>0111</t>
  </si>
  <si>
    <t>0100000</t>
  </si>
  <si>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</si>
  <si>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</si>
  <si>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</si>
  <si>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</si>
  <si>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</si>
  <si>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0490</t>
  </si>
  <si>
    <t>0110170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</si>
  <si>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</si>
  <si>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</si>
  <si>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Апарат міської ради</t>
  </si>
  <si>
    <t>Капітальні видатки</t>
  </si>
  <si>
    <t>грн.</t>
  </si>
  <si>
    <t>0117210</t>
  </si>
  <si>
    <t>Підтримка засобів масової інформації</t>
  </si>
  <si>
    <t>0117211</t>
  </si>
  <si>
    <t>0830</t>
  </si>
  <si>
    <t>0300000</t>
  </si>
  <si>
    <t>Адміністрація Дніпровського району міської ради</t>
  </si>
  <si>
    <t>0620</t>
  </si>
  <si>
    <t>Благоустрій міст, сіл, селищ</t>
  </si>
  <si>
    <t>1000000</t>
  </si>
  <si>
    <t>Орган* з питань освіти і науки, молоді та спорту</t>
  </si>
  <si>
    <t>1010000</t>
  </si>
  <si>
    <t>Департамент з гуманітарних питань  міської ради</t>
  </si>
  <si>
    <t>1011010</t>
  </si>
  <si>
    <t>0910</t>
  </si>
  <si>
    <t>1011020</t>
  </si>
  <si>
    <t>0921</t>
  </si>
  <si>
    <t>1014070</t>
  </si>
  <si>
    <t>0824</t>
  </si>
  <si>
    <t>Музеї і виставки</t>
  </si>
  <si>
    <t>1014100</t>
  </si>
  <si>
    <t>0960</t>
  </si>
  <si>
    <t>Школи естетичного виховання дітей</t>
  </si>
  <si>
    <t>1017470</t>
  </si>
  <si>
    <t>1400000</t>
  </si>
  <si>
    <t>Орган* з питань охорони здоров'я</t>
  </si>
  <si>
    <t>1410000</t>
  </si>
  <si>
    <t>Департамент охорони здоров'я та соціальної політики міської ради</t>
  </si>
  <si>
    <t>1412010</t>
  </si>
  <si>
    <t>0731</t>
  </si>
  <si>
    <t>1412180</t>
  </si>
  <si>
    <t>0726</t>
  </si>
  <si>
    <t>1413030</t>
  </si>
  <si>
    <t>1413031</t>
  </si>
  <si>
    <t>1030</t>
  </si>
  <si>
    <t>1413300</t>
  </si>
  <si>
    <t>1090</t>
  </si>
  <si>
    <t>Інші установи та заклади</t>
  </si>
  <si>
    <t>1416310</t>
  </si>
  <si>
    <t>1500000</t>
  </si>
  <si>
    <t>Орган з питань праці та соціального захисту населення</t>
  </si>
  <si>
    <t>3200000</t>
  </si>
  <si>
    <t>Орган з питань регуляторної політики і підприємництва</t>
  </si>
  <si>
    <t>3210000</t>
  </si>
  <si>
    <t>3210180</t>
  </si>
  <si>
    <t>4500000</t>
  </si>
  <si>
    <t>Орган з питань комунальної власності</t>
  </si>
  <si>
    <t>4510000</t>
  </si>
  <si>
    <t>4517310</t>
  </si>
  <si>
    <t>0421</t>
  </si>
  <si>
    <t>4710000</t>
  </si>
  <si>
    <t>Департамент житлово-комунального господарства та будівництва міської ради</t>
  </si>
  <si>
    <t>4710180</t>
  </si>
  <si>
    <t>4700000</t>
  </si>
  <si>
    <t>Орган з питань будівництва</t>
  </si>
  <si>
    <t>4716010</t>
  </si>
  <si>
    <t>0610</t>
  </si>
  <si>
    <t>4716020</t>
  </si>
  <si>
    <t>Капітальний ремонт об`єктів житлового господарства</t>
  </si>
  <si>
    <t>4716021</t>
  </si>
  <si>
    <t>4716050</t>
  </si>
  <si>
    <t>Фінансова підтримка об`єктів комунального господарства</t>
  </si>
  <si>
    <t>4716051</t>
  </si>
  <si>
    <t>4716060</t>
  </si>
  <si>
    <t>4716310</t>
  </si>
  <si>
    <t>4716350</t>
  </si>
  <si>
    <t>Проведення невідкладних відновлювальних робіт, будівництво та реконструкція позашкільних навчальних закладів</t>
  </si>
  <si>
    <t>4717470</t>
  </si>
  <si>
    <t>4718800</t>
  </si>
  <si>
    <t>0180</t>
  </si>
  <si>
    <t>Інші субвенції</t>
  </si>
  <si>
    <t>4800000</t>
  </si>
  <si>
    <t>Орган з питань містобудування та архітектури</t>
  </si>
  <si>
    <t>4810000</t>
  </si>
  <si>
    <t>4816430</t>
  </si>
  <si>
    <t>0443</t>
  </si>
  <si>
    <t>Розробка схем та проектних рішень масового застосування</t>
  </si>
  <si>
    <t>4817470</t>
  </si>
  <si>
    <t>6000000</t>
  </si>
  <si>
    <t>Орган з питань екології, охорони навколишнього середовища та природних ресурсів</t>
  </si>
  <si>
    <t>6010000</t>
  </si>
  <si>
    <t>6017470</t>
  </si>
  <si>
    <t>6500000</t>
  </si>
  <si>
    <t>Орган з питань транспорту, зв`язку та інформатизації</t>
  </si>
  <si>
    <t>6510000</t>
  </si>
  <si>
    <t>6517470</t>
  </si>
  <si>
    <t>6700000</t>
  </si>
  <si>
    <t>Орган з питань надзвичайних ситуацій</t>
  </si>
  <si>
    <t>6710000</t>
  </si>
  <si>
    <t>6710180</t>
  </si>
  <si>
    <t>Реконструкція будівлі, розташованої за адресою вул.Мендєлєєва, 21А, м.Кам`янське (у т.ч. проектно-кошторисна документація)</t>
  </si>
  <si>
    <t>проведення експертної грошової оцінки земельної ділянки, що підлягає продажу відповідно до статті 128 Земельного кодексу України, за рахунок авансу, внесеного покупцем земельної ділянки</t>
  </si>
  <si>
    <t xml:space="preserve">на капітальний ремонт дорожнього покриття мостового переходу через річку Дніпро </t>
  </si>
  <si>
    <t>на капітальний ремонт центрального парку культури та відпочинку</t>
  </si>
  <si>
    <t xml:space="preserve">Реконструкція з розширенням будівлі амбулаторії загальної практики сімейної медицини №9 КЗОЗ ДМР «Центр первинної медико-санітарної допомоги №3», за адресою вул.Дальня, 3 у м.Дніпродзержинську  </t>
  </si>
  <si>
    <t xml:space="preserve">Будівництво індивідуального теплового пункту житлового будинку по просп.Металургів, 14 у м.Кам"янському </t>
  </si>
  <si>
    <t>Комплексна забудова на земельних ділянках, які надані учасникам бойових дій та сім’ям загиблих під час виконання службових обов’язків в зоні АТО (в т.ч. ПКД)</t>
  </si>
  <si>
    <t>Інженерне забезпечення спостережень та постійного контролю за становищем зсувонебезпечних територій, будинків, споруд та режимом підземних вод у районі Шамишиної балки (моніторинг 2017 року)</t>
  </si>
  <si>
    <t xml:space="preserve">Будівництво кладовища  лівобережної частини м.Дніпродзержинська </t>
  </si>
  <si>
    <t>Реконструкція системи теплопостачання КЗ «Дитячий екологічний центр м.Дніпродзержинськ» Дніпродзержинської міської ради за адресою: вул. Кільцева, 3 (в т.ч. коригування ПКД)</t>
  </si>
  <si>
    <t>Капітальні трансферти КП«Трамвай» (у тому числі на послуги з розробки заходів, необхідних для впровадження автоматизованої системи оплати проїзду «Електронний квиток» у місті Кам`янське - 3000000 грн )</t>
  </si>
  <si>
    <t>Благоустрій території 5-го мкр.л/б (в т.ч. коригування ПКД)</t>
  </si>
  <si>
    <t>0310000</t>
  </si>
  <si>
    <t>0316060</t>
  </si>
  <si>
    <t>1510000</t>
  </si>
  <si>
    <t>1516310</t>
  </si>
  <si>
    <t>Кам'янська міська рада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</si>
  <si>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</si>
  <si>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(управління, відділи), виконавчі органи місцевих рад</t>
  </si>
  <si>
    <t>Дошкільна освiта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</si>
  <si>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</si>
  <si>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Внески до статутного капіталу суб`єктів господарювання</t>
  </si>
  <si>
    <t>Багатопрофільна стаціонарна медична допомога населенню</t>
  </si>
  <si>
    <t>Первинна медична допомога населенню</t>
  </si>
  <si>
    <t>Надання пільг з оплати послуг зв`язку та компенсації за пільговий проїзд окремих категорій громадян</t>
  </si>
  <si>
    <t>Надання інших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</t>
  </si>
  <si>
    <t>Реалізація заходів щодо інвестиційного розвитку території</t>
  </si>
  <si>
    <t>Управління соціального захисту населення адміністрації Південного району міської ради</t>
  </si>
  <si>
    <t>Департмент муніципальних послуг та регуляторної політики міської ради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</si>
  <si>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</si>
  <si>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Сприяння діяльності телебачення і радіомовлення</t>
  </si>
  <si>
    <t>Департамент комунальної власності, земельних відносин та реєстрації речових прав на нерухоме майно міської ради</t>
  </si>
  <si>
    <t>7310</t>
  </si>
  <si>
    <t>Проведення заходів із землеустрою</t>
  </si>
  <si>
    <t>Забезпечення надійного та безперебійного функціонування житлово-експлуатаційного господарства</t>
  </si>
  <si>
    <t>6010</t>
  </si>
  <si>
    <t>Капітальний ремонт житлового фонду</t>
  </si>
  <si>
    <t>Забезпечення функціонування теплових мереж</t>
  </si>
  <si>
    <t>Реалізація заходів щодо інвестиційного розвитку території, з них:</t>
  </si>
  <si>
    <t>Капітальні трансферти підприємствам (установам, організаціям), з них:</t>
  </si>
  <si>
    <t>Управління містобудування та архітектури міської ради</t>
  </si>
  <si>
    <t>Управління екології та природних ресурсів Кам'янської міської ради</t>
  </si>
  <si>
    <t>Управління транспортної інфраструктури та звязку міської ради</t>
  </si>
  <si>
    <t>Управління з надзвичайних ситуацій та цивільного захисту населення міської ради</t>
  </si>
  <si>
    <t>0170</t>
  </si>
  <si>
    <t>з них:</t>
  </si>
  <si>
    <r>
      <t>Код програмної класифікації видатків та кредитування місцевих бюджетів</t>
    </r>
    <r>
      <rPr>
        <vertAlign val="superscript"/>
        <sz val="11"/>
        <rFont val="Times New Roman"/>
        <family val="1"/>
      </rPr>
      <t>2</t>
    </r>
  </si>
  <si>
    <r>
      <t>Код ТПКВКМБ /
ТКВКБМС</t>
    </r>
    <r>
      <rPr>
        <vertAlign val="superscript"/>
        <sz val="11"/>
        <rFont val="Times New Roman"/>
        <family val="1"/>
      </rPr>
      <t>3</t>
    </r>
  </si>
  <si>
    <r>
      <t>Код ФКВКБ</t>
    </r>
    <r>
      <rPr>
        <vertAlign val="superscript"/>
        <sz val="11"/>
        <rFont val="Times New Roman"/>
        <family val="1"/>
      </rPr>
      <t>4</t>
    </r>
  </si>
  <si>
    <t>Будівництво лівобережного з"їзду з мостового переходу через р. Дніпро на просп. Металургів, м.Кам"янське (у т.ч. проектно-кошторисні, інжинерно-вишукувальні роботи та інструментальні обстеження)</t>
  </si>
  <si>
    <t>4718801</t>
  </si>
  <si>
    <t>на капітальний ремонт об`єктів соціально-культурної сфери та інфраструктури міста</t>
  </si>
  <si>
    <t>розроблення містобудівної документації на місцевому та регіональному рівнях</t>
  </si>
  <si>
    <t>Секретар міської ради</t>
  </si>
  <si>
    <t xml:space="preserve">О.Ю.Залевський </t>
  </si>
  <si>
    <t>КП КМР  «Тепломережі» в т.ч.:</t>
  </si>
  <si>
    <t>КВП КМР «Міськводоканал» в т.ч.:</t>
  </si>
  <si>
    <t>КП КМР «Інформаційні системи» в т.ч.:</t>
  </si>
  <si>
    <t>Капітальні трансферти                                            КП КМР«Екосервіс» в т.ч.:</t>
  </si>
  <si>
    <t>Капітальні трансферти                                               КП КМР «Благоустрій» в т.ч.:</t>
  </si>
  <si>
    <t>Проведення невідкладних відновлювальних робіт, будівництво та реконструкція лікарень загального профілю</t>
  </si>
  <si>
    <t xml:space="preserve">Реконструкція лікарні (пологового будинку) комунального закладу «Кам’янська міська лікарня №9» Дніпропетровської обласної ради за адресою: м.Кам’янське, просп. Аношкіна, 72, (у т.ч. ПКД) </t>
  </si>
  <si>
    <t>КП КМП "Кам`янське автотранспортне підприємство 042802» в т.ч.:</t>
  </si>
  <si>
    <t xml:space="preserve"> КП КМР «Управляюча компанія по обслуговуванню житлового фонду»в т.ч.:</t>
  </si>
  <si>
    <t>Будівництво дитячого садка по вул.Громадянській, м.Кам'янське (в т.ч. проект відведення земельної ділянки"</t>
  </si>
  <si>
    <t xml:space="preserve">для розрахунків за енергоносії та покупне тепло КП КМР  «Тепломережі» </t>
  </si>
  <si>
    <t>на заходи, передбачені в Програмі розвитку комунального підприємства КП КМР «Кам`янське автотранспортне підприємство 042802» на 2016-2019 роки, затвердженій рішенням міської ради від 25.12.2015 №28-03/VII</t>
  </si>
  <si>
    <t>для оплати заробітної плати КП КМР «Благоустрій»</t>
  </si>
  <si>
    <t>для оплати нарахувань (податків) на заробітну плату КП КМР «Благоустрій»</t>
  </si>
  <si>
    <t>для оплати оренди комунального майна для розміщення офісу підприємства КП КМР «Благоустрій»</t>
  </si>
  <si>
    <t>для придбання основних фондів КП КМР «Благоустрій»</t>
  </si>
  <si>
    <t>для придбання спецтехніки та автотранспорту КП КМР «Благоустрій»</t>
  </si>
  <si>
    <t>для оплати податків та зборів КП КМР «Благоустрій»</t>
  </si>
  <si>
    <t>для оплати за енергоносії та інші комунальні послуги (опалення, електрична енергія, вода та водовідведення, охорона та інше) КП КМР «Благоустрій»</t>
  </si>
  <si>
    <t>оплата нарахувань на заробітну плату КП КМР«Екосервіс»</t>
  </si>
  <si>
    <t>оплата податків і зборів КП КМР«Екосервіс»</t>
  </si>
  <si>
    <t>придбання основних фондів КП КМР«Екосервіс»</t>
  </si>
  <si>
    <t>оплата комунальних послуг та енергоносіїв, палива КП КМР«Екосервіс»</t>
  </si>
  <si>
    <t>оплата заробітної плати КП КМР«Екосервіс»</t>
  </si>
  <si>
    <t>1513104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</si>
  <si>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</si>
  <si>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</si>
  <si>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</si>
  <si>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КП КМР "Комунальник" в т.ч.:</t>
  </si>
  <si>
    <t>для оплати заробітної плати та нарахувань КП КМР «Комунальник»</t>
  </si>
  <si>
    <t>6716400</t>
  </si>
  <si>
    <t>6400</t>
  </si>
  <si>
    <t>Попередження аварій та запобігання техногенним катастрофам у житлово-комунальному господарстві та на інших аварійних об’єктах комунальної власності</t>
  </si>
  <si>
    <t>Протиаварійні, протизсувні заходи біля опори №10 ЛЕП 150 кВ Л-88/89, розташованої у районі вул. Тритузна (Петровського), 102А у м. Кам’янське Дніпропетровської області</t>
  </si>
  <si>
    <t>7600000</t>
  </si>
  <si>
    <t>7610000</t>
  </si>
  <si>
    <t>Департамент фінансів Кам'янської міської ради</t>
  </si>
  <si>
    <t>7618370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</si>
  <si>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</si>
  <si>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</si>
  <si>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на забезпечення бензиновим генератором, оргтехнікою, канцелярськими товарами, паливо-мастильними матеріалами </t>
  </si>
  <si>
    <t>Фінансовий орган (в частині міжбюджетних трансфертів, резервного фонду)</t>
  </si>
  <si>
    <t>Реконструкція будівлі спортклубу комунального закладу «Дитячо-юнацька спортивна школа №2» Кам’янської міської ради за адресою: вул.Миру, 19А, м. Кам’янське (в т.ч. виготовлення проектно-кошторисної документації)</t>
  </si>
  <si>
    <t>на виплату заробітної плати з нарахуваннями, оплату  енергоносіїв та комунальних послуг</t>
  </si>
  <si>
    <t>Видатки на запобігання та ліквідацію надзвичайних ситуацій та наслідків стихійного лиха</t>
  </si>
  <si>
    <t>0320</t>
  </si>
  <si>
    <t>1011090</t>
  </si>
  <si>
    <t>Надання позашкільної освіти позашкільними закладами освіти, заходи із позашкільної роботи з дітьми</t>
  </si>
  <si>
    <t>7300000</t>
  </si>
  <si>
    <t>Орган з питань економіки</t>
  </si>
  <si>
    <t>7310000</t>
  </si>
  <si>
    <t>'Департамент економічного розвитку міської ради</t>
  </si>
  <si>
    <t>7310180</t>
  </si>
  <si>
    <t>7500000</t>
  </si>
  <si>
    <t>7510000</t>
  </si>
  <si>
    <t>7510180</t>
  </si>
  <si>
    <t>Фінансовий орган</t>
  </si>
  <si>
    <t>ПЕРЕЛІК                                                                                                                                                                                                                                                                    об’єктів, видатки на які у 2017  році будуть проводитися за рахунок коштів бюджету розвитку</t>
  </si>
  <si>
    <t>Реконструкція вхідного вузлу житлового будинку за адресою: вул.Харківська, 23, кв. 60,  м.Дніпродзержинськ</t>
  </si>
  <si>
    <t>Реконструкція вхідного вузлу  житлового будинку за адресою: просп.Івана Франка, буд. 22, кв. 80, м.Кам’янське (ПКД)</t>
  </si>
  <si>
    <t xml:space="preserve">Реконструкція вхідного вузлу житлового будинку за адресою: просп.Металургів, буд. 70, кв. 26, м.Кам’янське (ПКД) </t>
  </si>
  <si>
    <t xml:space="preserve">Реконструкція вхідного вузлу  житлового будинку за адресою: просп.Металургів, буд. 88, кв. 59,  м.Кам’янське (ПКД) </t>
  </si>
  <si>
    <t xml:space="preserve">Реконструкція вхідного вузлу  житлового будинку за адресою: просп.Івана Франка, буд. 24, кв. 120, 138,  м.Кам’янське (ПКД) </t>
  </si>
  <si>
    <t>Реконструкція вхідного вузлу  житлового будинку за адресою: вул.Сергія Слісаренка, буд. 16, кв. 3, м.Кам’янське (ПВР)</t>
  </si>
  <si>
    <t>Реконструкція вхідного вузлу  житлового будинку за адресою: вул.Звенигородська, буд. 33, кв.23, м.Кам’янське (ПВР)</t>
  </si>
  <si>
    <t xml:space="preserve">Реконструкція вхідного вузлу  житлового будинку за адресою: бульв.Незалежності, буд. 33, кв.1,  м.Кам’янське (ПКД) </t>
  </si>
  <si>
    <t xml:space="preserve">Реконструкція вхідного вузлу житлового будинку за адресою: вул.Харківська, буд. 69, кв. 5, 33, м.Кам’янське (ПКД) </t>
  </si>
  <si>
    <t>1412220</t>
  </si>
  <si>
    <t>2220</t>
  </si>
  <si>
    <t>0763</t>
  </si>
  <si>
    <t>Інші заходи в галузі охорони здоров`я</t>
  </si>
  <si>
    <t>1011040</t>
  </si>
  <si>
    <t>1040</t>
  </si>
  <si>
    <t>0922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</si>
  <si>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</si>
  <si>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на заходи передбачені в Програмі розвитку та утримання   КП КМР «Управляюча компанія по обслуговуванню житлового фонду» на 2016-2020роки", яка затверджена рішенням міської ради від 17.06.2016№252-08/VII(зы змынами")</t>
  </si>
  <si>
    <r>
      <t xml:space="preserve">Додаток 5
до рішення міської ради                                                                                                                                                                                   від </t>
    </r>
    <r>
      <rPr>
        <u val="single"/>
        <sz val="14"/>
        <rFont val="Times New Roman"/>
        <family val="1"/>
      </rPr>
      <t xml:space="preserve"> 16.12.2016  </t>
    </r>
    <r>
      <rPr>
        <sz val="14"/>
        <rFont val="Times New Roman"/>
        <family val="1"/>
      </rPr>
      <t xml:space="preserve"> №</t>
    </r>
    <r>
      <rPr>
        <u val="single"/>
        <sz val="14"/>
        <rFont val="Times New Roman"/>
        <family val="1"/>
      </rPr>
      <t xml:space="preserve"> 560-12/ VII </t>
    </r>
    <r>
      <rPr>
        <sz val="14"/>
        <rFont val="Times New Roman"/>
        <family val="1"/>
      </rPr>
      <t xml:space="preserve">                    
(у редакції рішення міської ради від       №       )</t>
    </r>
  </si>
  <si>
    <t>заходи, передбачені в Програмі розвитку та утримання комунального підприємства Кам’янської міської ради «Інформаційні системи» на 2017–2020 роки, затвердженій рішенням міської ради від 16.12.2016 №594-12/VII (зі змінами)</t>
  </si>
  <si>
    <t>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такіх торгів</t>
  </si>
  <si>
    <t>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такіх торгів</t>
  </si>
  <si>
    <t>Реконструкція стадіону КЗ "СК "Прометей" (в т.ч.ПКД)</t>
  </si>
  <si>
    <t>організація та проведення пленеру садово-паркових скульптур</t>
  </si>
  <si>
    <t>Капітальні трансферти КП ДМР «Центральний парк культури та відпочинку» ,в т.ч:</t>
  </si>
  <si>
    <t>Капітальні трансферти КП КМР «Кіноконцертний зал «Мир» , в т.ч.:</t>
  </si>
  <si>
    <t>для розрахунків за енергоносії та енергоресурси та воду на функціонування басейну (залізобетонної споруди) КП"Кіноконцертний зал "Мир", у тому числі погашення кредиторської заборгованості за 2016 рік-11700грн"</t>
  </si>
  <si>
    <t>для виплати заробітної плати КП "Кіноконцертний зал "Мир"</t>
  </si>
  <si>
    <t>для проведення капітального ремонту роздягальні в КП "Кіноконцертний зал "Мир"</t>
  </si>
  <si>
    <t>Будівництво каналізаційного колектора від КЗ «Середня загальноосвітня школа №19 м. Кам’янське КМР (ПВР)</t>
  </si>
  <si>
    <t>0310180</t>
  </si>
  <si>
    <t>в тому числі за рахунок освітньої субвенції з державного бюджету місцевим бюджетам</t>
  </si>
  <si>
    <t>в тому числі за рахунок субвенції з державного бюджету місцевим бюджетам на надання державної підтримки особам з особливими освітніми потребами</t>
  </si>
  <si>
    <t>1014020</t>
  </si>
  <si>
    <t>4020</t>
  </si>
  <si>
    <t>0821</t>
  </si>
  <si>
    <t>1014060</t>
  </si>
  <si>
    <t>4060</t>
  </si>
  <si>
    <t>Бiблiотеки</t>
  </si>
  <si>
    <t>Театри</t>
  </si>
  <si>
    <t>Керівництво і управління у відповідній сфері у містах, селищах, селах</t>
  </si>
  <si>
    <t>Реконструкція зовнішніх  електричних мереж – лінії 0,4 кВ від РП- 0,4 кВ ТП – 165 в Дніпродзержинському РЕМ, м. Дніпродзержинськ Дніпропетровської обл. для електропостачання дошкільного навчального закладу №22 «Казкова країна"</t>
  </si>
  <si>
    <t>для погашення заборгованості за енергоносії КВП КМР «Міськводоканал»</t>
  </si>
  <si>
    <t>для проведення поточного ремонту основних засобів КВП КМР «Міськводоканал»</t>
  </si>
  <si>
    <t xml:space="preserve">з метою заміни водопроводу по вул.Центральній смт.Карнаухівка для подальшого виконання капітального ремонту дорожнього покриття 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</si>
</sst>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5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b/>
      <i/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i/>
      <sz val="11"/>
      <name val="Times New Roman"/>
      <family val="1"/>
    </font>
    <font>
      <sz val="14"/>
      <color indexed="10"/>
      <name val="Times New Roman"/>
      <family val="1"/>
    </font>
    <font>
      <sz val="24"/>
      <color indexed="10"/>
      <name val="Times New Roman"/>
      <family val="1"/>
    </font>
    <font>
      <sz val="20"/>
      <color indexed="10"/>
      <name val="Times New Roman"/>
      <family val="1"/>
    </font>
    <font>
      <i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9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8" fillId="26" borderId="1" applyNumberFormat="0" applyAlignment="0" applyProtection="0"/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29" fillId="13" borderId="0" applyNumberFormat="0" applyBorder="0" applyAlignment="0" applyProtection="0"/>
    <xf numFmtId="0" fontId="18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4" fillId="0" borderId="0" xfId="0" applyNumberFormat="1" applyFont="1" applyFill="1" applyAlignment="1" applyProtection="1">
      <alignment vertical="center" wrapText="1"/>
      <protection/>
    </xf>
    <xf numFmtId="0" fontId="24" fillId="0" borderId="12" xfId="0" applyNumberFormat="1" applyFont="1" applyFill="1" applyBorder="1" applyAlignment="1" applyProtection="1">
      <alignment horizontal="right" vertical="center"/>
      <protection/>
    </xf>
    <xf numFmtId="0" fontId="24" fillId="0" borderId="0" xfId="0" applyNumberFormat="1" applyFont="1" applyFill="1" applyAlignment="1" applyProtection="1">
      <alignment vertical="center"/>
      <protection/>
    </xf>
    <xf numFmtId="0" fontId="24" fillId="0" borderId="0" xfId="0" applyFont="1" applyFill="1" applyAlignment="1">
      <alignment vertical="center"/>
    </xf>
    <xf numFmtId="0" fontId="24" fillId="0" borderId="13" xfId="0" applyFont="1" applyBorder="1" applyAlignment="1" quotePrefix="1">
      <alignment horizontal="center" vertical="center" wrapText="1"/>
    </xf>
    <xf numFmtId="2" fontId="24" fillId="0" borderId="13" xfId="0" applyNumberFormat="1" applyFont="1" applyBorder="1" applyAlignment="1" quotePrefix="1">
      <alignment horizontal="center" vertical="center" wrapText="1"/>
    </xf>
    <xf numFmtId="2" fontId="24" fillId="0" borderId="13" xfId="0" applyNumberFormat="1" applyFont="1" applyBorder="1" applyAlignment="1">
      <alignment vertical="center" wrapText="1"/>
    </xf>
    <xf numFmtId="0" fontId="24" fillId="0" borderId="1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8" borderId="0" xfId="0" applyFont="1" applyFill="1" applyAlignment="1">
      <alignment vertical="center"/>
    </xf>
    <xf numFmtId="0" fontId="24" fillId="4" borderId="0" xfId="0" applyFont="1" applyFill="1" applyAlignment="1">
      <alignment vertical="center"/>
    </xf>
    <xf numFmtId="0" fontId="24" fillId="13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2" fontId="24" fillId="0" borderId="13" xfId="0" applyNumberFormat="1" applyFont="1" applyBorder="1" applyAlignment="1">
      <alignment horizontal="right" vertical="center" wrapText="1"/>
    </xf>
    <xf numFmtId="2" fontId="24" fillId="0" borderId="13" xfId="0" applyNumberFormat="1" applyFont="1" applyBorder="1" applyAlignment="1">
      <alignment horizontal="right" vertical="top" wrapText="1"/>
    </xf>
    <xf numFmtId="192" fontId="24" fillId="4" borderId="13" xfId="95" applyNumberFormat="1" applyFont="1" applyFill="1" applyBorder="1" applyAlignment="1">
      <alignment vertical="center" wrapText="1"/>
      <protection/>
    </xf>
    <xf numFmtId="192" fontId="24" fillId="4" borderId="13" xfId="95" applyNumberFormat="1" applyFont="1" applyFill="1" applyBorder="1" applyAlignment="1">
      <alignment vertical="center"/>
      <protection/>
    </xf>
    <xf numFmtId="192" fontId="24" fillId="8" borderId="13" xfId="95" applyNumberFormat="1" applyFont="1" applyFill="1" applyBorder="1" applyAlignment="1">
      <alignment vertical="center" wrapText="1"/>
      <protection/>
    </xf>
    <xf numFmtId="192" fontId="24" fillId="8" borderId="13" xfId="95" applyNumberFormat="1" applyFont="1" applyFill="1" applyBorder="1" applyAlignment="1">
      <alignment vertical="center"/>
      <protection/>
    </xf>
    <xf numFmtId="192" fontId="24" fillId="13" borderId="13" xfId="95" applyNumberFormat="1" applyFont="1" applyFill="1" applyBorder="1" applyAlignment="1">
      <alignment vertical="center" wrapText="1"/>
      <protection/>
    </xf>
    <xf numFmtId="192" fontId="24" fillId="13" borderId="13" xfId="95" applyNumberFormat="1" applyFont="1" applyFill="1" applyBorder="1" applyAlignment="1">
      <alignment vertical="center"/>
      <protection/>
    </xf>
    <xf numFmtId="192" fontId="24" fillId="0" borderId="13" xfId="95" applyNumberFormat="1" applyFont="1" applyBorder="1" applyAlignment="1">
      <alignment vertical="center"/>
      <protection/>
    </xf>
    <xf numFmtId="192" fontId="24" fillId="0" borderId="13" xfId="95" applyNumberFormat="1" applyFont="1" applyBorder="1" applyAlignment="1">
      <alignment vertical="center" wrapText="1"/>
      <protection/>
    </xf>
    <xf numFmtId="192" fontId="24" fillId="0" borderId="13" xfId="95" applyNumberFormat="1" applyFont="1" applyFill="1" applyBorder="1" applyAlignment="1">
      <alignment vertical="center"/>
      <protection/>
    </xf>
    <xf numFmtId="3" fontId="25" fillId="0" borderId="0" xfId="0" applyNumberFormat="1" applyFont="1" applyAlignment="1">
      <alignment vertical="center"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3" xfId="0" applyFont="1" applyBorder="1" applyAlignment="1">
      <alignment horizontal="center" vertical="center" wrapText="1"/>
    </xf>
    <xf numFmtId="49" fontId="24" fillId="4" borderId="13" xfId="0" applyNumberFormat="1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justify" vertical="center" wrapText="1"/>
    </xf>
    <xf numFmtId="49" fontId="24" fillId="8" borderId="13" xfId="0" applyNumberFormat="1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justify" vertical="center" wrapText="1"/>
    </xf>
    <xf numFmtId="2" fontId="24" fillId="0" borderId="13" xfId="0" applyNumberFormat="1" applyFont="1" applyBorder="1" applyAlignment="1" quotePrefix="1">
      <alignment vertical="center" wrapText="1"/>
    </xf>
    <xf numFmtId="0" fontId="24" fillId="13" borderId="13" xfId="0" applyFont="1" applyFill="1" applyBorder="1" applyAlignment="1" quotePrefix="1">
      <alignment horizontal="center" vertical="center" wrapText="1"/>
    </xf>
    <xf numFmtId="0" fontId="24" fillId="13" borderId="13" xfId="0" applyFont="1" applyFill="1" applyBorder="1" applyAlignment="1">
      <alignment horizontal="center" vertical="center" wrapText="1"/>
    </xf>
    <xf numFmtId="2" fontId="24" fillId="13" borderId="13" xfId="0" applyNumberFormat="1" applyFont="1" applyFill="1" applyBorder="1" applyAlignment="1">
      <alignment horizontal="center" vertical="center" wrapText="1"/>
    </xf>
    <xf numFmtId="2" fontId="24" fillId="13" borderId="13" xfId="0" applyNumberFormat="1" applyFont="1" applyFill="1" applyBorder="1" applyAlignment="1" quotePrefix="1">
      <alignment vertical="center" wrapText="1"/>
    </xf>
    <xf numFmtId="0" fontId="24" fillId="4" borderId="13" xfId="0" applyFont="1" applyFill="1" applyBorder="1" applyAlignment="1" quotePrefix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2" fontId="24" fillId="4" borderId="13" xfId="0" applyNumberFormat="1" applyFont="1" applyFill="1" applyBorder="1" applyAlignment="1">
      <alignment horizontal="center" vertical="center" wrapText="1"/>
    </xf>
    <xf numFmtId="2" fontId="24" fillId="4" borderId="13" xfId="0" applyNumberFormat="1" applyFont="1" applyFill="1" applyBorder="1" applyAlignment="1" quotePrefix="1">
      <alignment vertical="center" wrapText="1"/>
    </xf>
    <xf numFmtId="0" fontId="24" fillId="8" borderId="13" xfId="0" applyFont="1" applyFill="1" applyBorder="1" applyAlignment="1" quotePrefix="1">
      <alignment horizontal="center" vertical="center" wrapText="1"/>
    </xf>
    <xf numFmtId="0" fontId="24" fillId="8" borderId="13" xfId="0" applyFont="1" applyFill="1" applyBorder="1" applyAlignment="1">
      <alignment horizontal="center" vertical="center" wrapText="1"/>
    </xf>
    <xf numFmtId="2" fontId="24" fillId="8" borderId="13" xfId="0" applyNumberFormat="1" applyFont="1" applyFill="1" applyBorder="1" applyAlignment="1">
      <alignment horizontal="center" vertical="center" wrapText="1"/>
    </xf>
    <xf numFmtId="2" fontId="24" fillId="8" borderId="13" xfId="0" applyNumberFormat="1" applyFont="1" applyFill="1" applyBorder="1" applyAlignment="1" quotePrefix="1">
      <alignment vertical="center" wrapText="1"/>
    </xf>
    <xf numFmtId="2" fontId="24" fillId="4" borderId="13" xfId="0" applyNumberFormat="1" applyFont="1" applyFill="1" applyBorder="1" applyAlignment="1">
      <alignment vertical="center" wrapText="1"/>
    </xf>
    <xf numFmtId="0" fontId="24" fillId="26" borderId="13" xfId="0" applyFont="1" applyFill="1" applyBorder="1" applyAlignment="1" quotePrefix="1">
      <alignment horizontal="center" vertical="center" wrapText="1"/>
    </xf>
    <xf numFmtId="2" fontId="24" fillId="26" borderId="13" xfId="0" applyNumberFormat="1" applyFont="1" applyFill="1" applyBorder="1" applyAlignment="1" quotePrefix="1">
      <alignment horizontal="center" vertical="center" wrapText="1"/>
    </xf>
    <xf numFmtId="2" fontId="24" fillId="26" borderId="13" xfId="0" applyNumberFormat="1" applyFont="1" applyFill="1" applyBorder="1" applyAlignment="1">
      <alignment vertical="center" wrapText="1"/>
    </xf>
    <xf numFmtId="192" fontId="24" fillId="26" borderId="13" xfId="95" applyNumberFormat="1" applyFont="1" applyFill="1" applyBorder="1" applyAlignment="1">
      <alignment vertical="center"/>
      <protection/>
    </xf>
    <xf numFmtId="0" fontId="24" fillId="26" borderId="0" xfId="0" applyFont="1" applyFill="1" applyAlignment="1">
      <alignment vertical="center"/>
    </xf>
    <xf numFmtId="0" fontId="24" fillId="0" borderId="0" xfId="0" applyFont="1" applyAlignment="1">
      <alignment vertical="center" wrapText="1"/>
    </xf>
    <xf numFmtId="2" fontId="24" fillId="8" borderId="13" xfId="0" applyNumberFormat="1" applyFont="1" applyFill="1" applyBorder="1" applyAlignment="1">
      <alignment vertical="center" wrapText="1"/>
    </xf>
    <xf numFmtId="192" fontId="24" fillId="0" borderId="13" xfId="95" applyNumberFormat="1" applyFont="1" applyFill="1" applyBorder="1" applyAlignment="1">
      <alignment vertical="center" wrapText="1"/>
      <protection/>
    </xf>
    <xf numFmtId="2" fontId="31" fillId="0" borderId="13" xfId="0" applyNumberFormat="1" applyFont="1" applyBorder="1" applyAlignment="1">
      <alignment horizontal="right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 vertical="center"/>
      <protection/>
    </xf>
    <xf numFmtId="0" fontId="32" fillId="0" borderId="0" xfId="0" applyNumberFormat="1" applyFont="1" applyFill="1" applyAlignment="1" applyProtection="1">
      <alignment vertical="center" wrapText="1"/>
      <protection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3" fontId="32" fillId="0" borderId="0" xfId="0" applyNumberFormat="1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2" fillId="0" borderId="0" xfId="0" applyNumberFormat="1" applyFont="1" applyAlignment="1">
      <alignment horizontal="left" vertical="center"/>
    </xf>
    <xf numFmtId="192" fontId="24" fillId="0" borderId="0" xfId="0" applyNumberFormat="1" applyFont="1" applyFill="1" applyAlignment="1">
      <alignment vertical="center"/>
    </xf>
    <xf numFmtId="0" fontId="34" fillId="13" borderId="13" xfId="0" applyFont="1" applyFill="1" applyBorder="1" applyAlignment="1">
      <alignment horizontal="center" vertical="center" wrapText="1"/>
    </xf>
    <xf numFmtId="49" fontId="34" fillId="13" borderId="13" xfId="0" applyNumberFormat="1" applyFont="1" applyFill="1" applyBorder="1" applyAlignment="1">
      <alignment horizontal="center" vertical="center" wrapText="1"/>
    </xf>
    <xf numFmtId="0" fontId="34" fillId="13" borderId="13" xfId="0" applyFont="1" applyFill="1" applyBorder="1" applyAlignment="1">
      <alignment horizontal="justify" vertical="center" wrapText="1"/>
    </xf>
    <xf numFmtId="192" fontId="34" fillId="13" borderId="13" xfId="0" applyNumberFormat="1" applyFont="1" applyFill="1" applyBorder="1" applyAlignment="1">
      <alignment vertical="center" wrapText="1"/>
    </xf>
    <xf numFmtId="192" fontId="34" fillId="13" borderId="13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24" fillId="0" borderId="13" xfId="0" applyFont="1" applyBorder="1" applyAlignment="1">
      <alignment vertical="center" wrapText="1"/>
    </xf>
    <xf numFmtId="0" fontId="33" fillId="0" borderId="0" xfId="0" applyNumberFormat="1" applyFont="1" applyFill="1" applyAlignment="1" applyProtection="1">
      <alignment vertical="center"/>
      <protection/>
    </xf>
    <xf numFmtId="0" fontId="33" fillId="0" borderId="0" xfId="0" applyNumberFormat="1" applyFont="1" applyFill="1" applyAlignment="1" applyProtection="1">
      <alignment vertical="center" wrapText="1"/>
      <protection/>
    </xf>
    <xf numFmtId="0" fontId="33" fillId="0" borderId="0" xfId="0" applyFont="1" applyFill="1" applyAlignment="1">
      <alignment vertical="center"/>
    </xf>
    <xf numFmtId="0" fontId="24" fillId="0" borderId="0" xfId="0" applyFont="1" applyAlignment="1">
      <alignment wrapText="1"/>
    </xf>
    <xf numFmtId="49" fontId="24" fillId="0" borderId="13" xfId="0" applyNumberFormat="1" applyFont="1" applyBorder="1" applyAlignment="1">
      <alignment horizontal="center" vertical="center" wrapText="1"/>
    </xf>
    <xf numFmtId="192" fontId="35" fillId="0" borderId="0" xfId="0" applyNumberFormat="1" applyFont="1" applyFill="1" applyAlignment="1">
      <alignment vertical="center"/>
    </xf>
    <xf numFmtId="4" fontId="24" fillId="8" borderId="0" xfId="0" applyNumberFormat="1" applyFont="1" applyFill="1" applyAlignment="1">
      <alignment vertical="center"/>
    </xf>
    <xf numFmtId="4" fontId="24" fillId="0" borderId="13" xfId="0" applyNumberFormat="1" applyFont="1" applyFill="1" applyBorder="1" applyAlignment="1">
      <alignment vertical="center" wrapText="1"/>
    </xf>
    <xf numFmtId="0" fontId="36" fillId="4" borderId="13" xfId="0" applyFont="1" applyFill="1" applyBorder="1" applyAlignment="1" quotePrefix="1">
      <alignment horizontal="center" vertical="center" wrapText="1"/>
    </xf>
    <xf numFmtId="49" fontId="36" fillId="4" borderId="13" xfId="0" applyNumberFormat="1" applyFont="1" applyFill="1" applyBorder="1" applyAlignment="1">
      <alignment horizontal="center" vertical="center" wrapText="1"/>
    </xf>
    <xf numFmtId="2" fontId="36" fillId="4" borderId="13" xfId="0" applyNumberFormat="1" applyFont="1" applyFill="1" applyBorder="1" applyAlignment="1">
      <alignment horizontal="center" vertical="center" wrapText="1"/>
    </xf>
    <xf numFmtId="2" fontId="36" fillId="4" borderId="13" xfId="0" applyNumberFormat="1" applyFont="1" applyFill="1" applyBorder="1" applyAlignment="1" quotePrefix="1">
      <alignment vertical="center" wrapText="1"/>
    </xf>
    <xf numFmtId="0" fontId="24" fillId="27" borderId="13" xfId="0" applyFont="1" applyFill="1" applyBorder="1" applyAlignment="1" quotePrefix="1">
      <alignment horizontal="center" vertical="center" wrapText="1"/>
    </xf>
    <xf numFmtId="49" fontId="24" fillId="27" borderId="13" xfId="0" applyNumberFormat="1" applyFont="1" applyFill="1" applyBorder="1" applyAlignment="1">
      <alignment horizontal="center" vertical="center" wrapText="1"/>
    </xf>
    <xf numFmtId="2" fontId="24" fillId="27" borderId="13" xfId="0" applyNumberFormat="1" applyFont="1" applyFill="1" applyBorder="1" applyAlignment="1">
      <alignment horizontal="center" vertical="center" wrapText="1"/>
    </xf>
    <xf numFmtId="2" fontId="24" fillId="27" borderId="13" xfId="0" applyNumberFormat="1" applyFont="1" applyFill="1" applyBorder="1" applyAlignment="1" quotePrefix="1">
      <alignment vertical="center" wrapText="1"/>
    </xf>
    <xf numFmtId="0" fontId="25" fillId="0" borderId="0" xfId="0" applyNumberFormat="1" applyFont="1" applyFill="1" applyAlignment="1" applyProtection="1">
      <alignment vertical="center" wrapText="1"/>
      <protection/>
    </xf>
    <xf numFmtId="0" fontId="38" fillId="0" borderId="13" xfId="0" applyFont="1" applyBorder="1" applyAlignment="1" quotePrefix="1">
      <alignment horizontal="center" vertical="center" wrapText="1"/>
    </xf>
    <xf numFmtId="2" fontId="38" fillId="0" borderId="13" xfId="0" applyNumberFormat="1" applyFont="1" applyBorder="1" applyAlignment="1" quotePrefix="1">
      <alignment horizontal="center" vertical="center" wrapText="1"/>
    </xf>
    <xf numFmtId="2" fontId="38" fillId="0" borderId="13" xfId="0" applyNumberFormat="1" applyFont="1" applyBorder="1" applyAlignment="1">
      <alignment vertical="center" wrapText="1"/>
    </xf>
    <xf numFmtId="192" fontId="38" fillId="0" borderId="13" xfId="95" applyNumberFormat="1" applyFont="1" applyBorder="1" applyAlignment="1">
      <alignment vertical="center" wrapText="1"/>
      <protection/>
    </xf>
    <xf numFmtId="192" fontId="38" fillId="0" borderId="13" xfId="95" applyNumberFormat="1" applyFont="1" applyBorder="1" applyAlignment="1">
      <alignment vertical="center"/>
      <protection/>
    </xf>
    <xf numFmtId="0" fontId="38" fillId="0" borderId="0" xfId="0" applyFont="1" applyFill="1" applyAlignment="1">
      <alignment vertical="center"/>
    </xf>
    <xf numFmtId="2" fontId="38" fillId="0" borderId="13" xfId="0" applyNumberFormat="1" applyFont="1" applyBorder="1" applyAlignment="1">
      <alignment horizontal="right" vertical="center" wrapText="1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192" fontId="40" fillId="0" borderId="0" xfId="0" applyNumberFormat="1" applyFont="1" applyFill="1" applyAlignment="1">
      <alignment vertical="center"/>
    </xf>
    <xf numFmtId="0" fontId="40" fillId="13" borderId="0" xfId="0" applyFont="1" applyFill="1" applyAlignment="1">
      <alignment vertical="center"/>
    </xf>
    <xf numFmtId="0" fontId="41" fillId="0" borderId="0" xfId="0" applyFont="1" applyAlignment="1">
      <alignment vertical="center" wrapText="1"/>
    </xf>
    <xf numFmtId="192" fontId="31" fillId="0" borderId="13" xfId="95" applyNumberFormat="1" applyFont="1" applyBorder="1" applyAlignment="1">
      <alignment vertical="center"/>
      <protection/>
    </xf>
    <xf numFmtId="192" fontId="41" fillId="0" borderId="13" xfId="95" applyNumberFormat="1" applyFont="1" applyBorder="1" applyAlignment="1">
      <alignment vertical="center"/>
      <protection/>
    </xf>
    <xf numFmtId="0" fontId="41" fillId="0" borderId="13" xfId="0" applyFont="1" applyBorder="1" applyAlignment="1">
      <alignment vertical="center" wrapText="1"/>
    </xf>
    <xf numFmtId="192" fontId="41" fillId="0" borderId="13" xfId="95" applyNumberFormat="1" applyFont="1" applyFill="1" applyBorder="1" applyAlignment="1">
      <alignment vertical="center" wrapText="1"/>
      <protection/>
    </xf>
    <xf numFmtId="192" fontId="41" fillId="0" borderId="13" xfId="95" applyNumberFormat="1" applyFont="1" applyFill="1" applyBorder="1" applyAlignment="1">
      <alignment vertical="center"/>
      <protection/>
    </xf>
    <xf numFmtId="192" fontId="24" fillId="4" borderId="0" xfId="0" applyNumberFormat="1" applyFont="1" applyFill="1" applyAlignment="1">
      <alignment vertical="center"/>
    </xf>
    <xf numFmtId="0" fontId="39" fillId="0" borderId="13" xfId="0" applyFont="1" applyBorder="1" applyAlignment="1" quotePrefix="1">
      <alignment horizontal="center" vertical="center" wrapText="1"/>
    </xf>
    <xf numFmtId="2" fontId="39" fillId="0" borderId="13" xfId="0" applyNumberFormat="1" applyFont="1" applyBorder="1" applyAlignment="1" quotePrefix="1">
      <alignment horizontal="center" vertical="center" wrapText="1"/>
    </xf>
    <xf numFmtId="2" fontId="39" fillId="0" borderId="13" xfId="0" applyNumberFormat="1" applyFont="1" applyBorder="1" applyAlignment="1">
      <alignment vertical="center" wrapText="1"/>
    </xf>
    <xf numFmtId="0" fontId="42" fillId="0" borderId="0" xfId="0" applyNumberFormat="1" applyFont="1" applyFill="1" applyBorder="1" applyAlignment="1" applyProtection="1">
      <alignment horizontal="center" vertical="center" wrapText="1"/>
      <protection/>
    </xf>
    <xf numFmtId="192" fontId="39" fillId="4" borderId="13" xfId="95" applyNumberFormat="1" applyFont="1" applyFill="1" applyBorder="1" applyAlignment="1">
      <alignment vertical="center"/>
      <protection/>
    </xf>
    <xf numFmtId="192" fontId="39" fillId="8" borderId="13" xfId="95" applyNumberFormat="1" applyFont="1" applyFill="1" applyBorder="1" applyAlignment="1">
      <alignment vertical="center"/>
      <protection/>
    </xf>
    <xf numFmtId="192" fontId="39" fillId="0" borderId="13" xfId="95" applyNumberFormat="1" applyFont="1" applyBorder="1" applyAlignment="1">
      <alignment vertical="center"/>
      <protection/>
    </xf>
    <xf numFmtId="192" fontId="39" fillId="0" borderId="13" xfId="95" applyNumberFormat="1" applyFont="1" applyFill="1" applyBorder="1" applyAlignment="1">
      <alignment vertical="center"/>
      <protection/>
    </xf>
    <xf numFmtId="192" fontId="35" fillId="13" borderId="13" xfId="0" applyNumberFormat="1" applyFont="1" applyFill="1" applyBorder="1" applyAlignment="1">
      <alignment vertical="center"/>
    </xf>
    <xf numFmtId="4" fontId="39" fillId="0" borderId="0" xfId="0" applyNumberFormat="1" applyFont="1" applyFill="1" applyAlignment="1" applyProtection="1">
      <alignment vertical="center"/>
      <protection/>
    </xf>
    <xf numFmtId="0" fontId="43" fillId="0" borderId="0" xfId="0" applyFont="1" applyFill="1" applyAlignment="1">
      <alignment vertical="center"/>
    </xf>
    <xf numFmtId="0" fontId="44" fillId="0" borderId="0" xfId="0" applyNumberFormat="1" applyFont="1" applyFill="1" applyAlignment="1" applyProtection="1">
      <alignment vertical="center"/>
      <protection/>
    </xf>
    <xf numFmtId="0" fontId="43" fillId="0" borderId="0" xfId="0" applyNumberFormat="1" applyFont="1" applyFill="1" applyAlignment="1" applyProtection="1">
      <alignment vertical="center"/>
      <protection/>
    </xf>
    <xf numFmtId="0" fontId="39" fillId="0" borderId="0" xfId="0" applyNumberFormat="1" applyFont="1" applyFill="1" applyAlignment="1" applyProtection="1">
      <alignment vertical="center"/>
      <protection/>
    </xf>
    <xf numFmtId="0" fontId="24" fillId="0" borderId="13" xfId="0" applyFont="1" applyFill="1" applyBorder="1" applyAlignment="1" quotePrefix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2" fontId="24" fillId="0" borderId="13" xfId="0" applyNumberFormat="1" applyFont="1" applyFill="1" applyBorder="1" applyAlignment="1">
      <alignment horizontal="center" vertical="center" wrapText="1"/>
    </xf>
    <xf numFmtId="2" fontId="24" fillId="0" borderId="13" xfId="0" applyNumberFormat="1" applyFont="1" applyFill="1" applyBorder="1" applyAlignment="1" quotePrefix="1">
      <alignment vertical="center" wrapText="1"/>
    </xf>
    <xf numFmtId="0" fontId="39" fillId="3" borderId="0" xfId="0" applyFont="1" applyFill="1" applyAlignment="1">
      <alignment vertical="center"/>
    </xf>
    <xf numFmtId="2" fontId="24" fillId="0" borderId="13" xfId="0" applyNumberFormat="1" applyFont="1" applyFill="1" applyBorder="1" applyAlignment="1" quotePrefix="1">
      <alignment horizontal="center" vertical="center" wrapText="1"/>
    </xf>
    <xf numFmtId="2" fontId="31" fillId="0" borderId="13" xfId="0" applyNumberFormat="1" applyFont="1" applyFill="1" applyBorder="1" applyAlignment="1" quotePrefix="1">
      <alignment vertical="center" wrapText="1"/>
    </xf>
    <xf numFmtId="192" fontId="45" fillId="0" borderId="13" xfId="95" applyNumberFormat="1" applyFont="1" applyFill="1" applyBorder="1" applyAlignment="1">
      <alignment vertical="center" wrapText="1"/>
      <protection/>
    </xf>
    <xf numFmtId="192" fontId="45" fillId="0" borderId="13" xfId="95" applyNumberFormat="1" applyFont="1" applyFill="1" applyBorder="1" applyAlignment="1">
      <alignment vertical="center"/>
      <protection/>
    </xf>
    <xf numFmtId="0" fontId="31" fillId="0" borderId="0" xfId="0" applyFont="1" applyFill="1" applyAlignment="1">
      <alignment vertical="center"/>
    </xf>
    <xf numFmtId="49" fontId="24" fillId="0" borderId="13" xfId="0" applyNumberFormat="1" applyFont="1" applyFill="1" applyBorder="1" applyAlignment="1" quotePrefix="1">
      <alignment horizontal="center" vertical="center" wrapText="1"/>
    </xf>
    <xf numFmtId="0" fontId="24" fillId="0" borderId="0" xfId="0" applyFont="1" applyFill="1" applyAlignment="1">
      <alignment vertical="center" wrapText="1"/>
    </xf>
    <xf numFmtId="2" fontId="24" fillId="0" borderId="13" xfId="0" applyNumberFormat="1" applyFont="1" applyFill="1" applyBorder="1" applyAlignment="1">
      <alignment vertical="center" wrapText="1"/>
    </xf>
    <xf numFmtId="192" fontId="0" fillId="0" borderId="13" xfId="95" applyNumberFormat="1" applyFont="1" applyBorder="1" applyAlignment="1">
      <alignment vertical="center"/>
      <protection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3" fontId="32" fillId="0" borderId="0" xfId="0" applyNumberFormat="1" applyFont="1" applyAlignment="1">
      <alignment horizontal="center" vertical="center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54"/>
  <sheetViews>
    <sheetView tabSelected="1" view="pageBreakPreview" zoomScale="80" zoomScaleSheetLayoutView="80" zoomScalePageLayoutView="0" workbookViewId="0" topLeftCell="A91">
      <selection activeCell="E97" sqref="E97:E98"/>
    </sheetView>
  </sheetViews>
  <sheetFormatPr defaultColWidth="9.16015625" defaultRowHeight="12.75"/>
  <cols>
    <col min="1" max="1" width="15.33203125" style="3" customWidth="1"/>
    <col min="2" max="2" width="8.5" style="3" customWidth="1"/>
    <col min="3" max="3" width="7.83203125" style="3" customWidth="1"/>
    <col min="4" max="4" width="43.5" style="3" customWidth="1"/>
    <col min="5" max="5" width="49.33203125" style="1" customWidth="1"/>
    <col min="6" max="6" width="13" style="3" customWidth="1"/>
    <col min="7" max="7" width="17.16015625" style="3" customWidth="1"/>
    <col min="8" max="8" width="18.33203125" style="3" customWidth="1"/>
    <col min="9" max="9" width="22.83203125" style="122" customWidth="1"/>
    <col min="10" max="10" width="17" style="4" bestFit="1" customWidth="1"/>
    <col min="11" max="11" width="13.33203125" style="4" bestFit="1" customWidth="1"/>
    <col min="12" max="12" width="15.66015625" style="4" bestFit="1" customWidth="1"/>
    <col min="13" max="16384" width="9.16015625" style="4" customWidth="1"/>
  </cols>
  <sheetData>
    <row r="1" spans="1:9" ht="100.5" customHeight="1">
      <c r="A1" s="59"/>
      <c r="B1" s="59"/>
      <c r="C1" s="59"/>
      <c r="D1" s="59"/>
      <c r="E1" s="60"/>
      <c r="G1" s="90"/>
      <c r="H1" s="137" t="s">
        <v>235</v>
      </c>
      <c r="I1" s="137"/>
    </row>
    <row r="2" spans="1:9" s="13" customFormat="1" ht="52.5" customHeight="1">
      <c r="A2" s="138" t="s">
        <v>216</v>
      </c>
      <c r="B2" s="138"/>
      <c r="C2" s="138"/>
      <c r="D2" s="138"/>
      <c r="E2" s="138"/>
      <c r="F2" s="138"/>
      <c r="G2" s="138"/>
      <c r="H2" s="138"/>
      <c r="I2" s="138"/>
    </row>
    <row r="3" spans="1:9" s="13" customFormat="1" ht="18.75">
      <c r="A3" s="139"/>
      <c r="B3" s="139"/>
      <c r="C3" s="139"/>
      <c r="D3" s="139"/>
      <c r="E3" s="139"/>
      <c r="F3" s="139"/>
      <c r="G3" s="139"/>
      <c r="H3" s="58"/>
      <c r="I3" s="112"/>
    </row>
    <row r="4" spans="1:9" ht="32.25" customHeight="1">
      <c r="A4" s="27"/>
      <c r="B4" s="8"/>
      <c r="C4" s="8"/>
      <c r="D4" s="8"/>
      <c r="E4" s="14"/>
      <c r="F4" s="9"/>
      <c r="G4" s="28"/>
      <c r="H4" s="9"/>
      <c r="I4" s="2" t="s">
        <v>14</v>
      </c>
    </row>
    <row r="5" spans="1:9" ht="108">
      <c r="A5" s="29" t="s">
        <v>150</v>
      </c>
      <c r="B5" s="29" t="s">
        <v>151</v>
      </c>
      <c r="C5" s="29" t="s">
        <v>152</v>
      </c>
      <c r="D5" s="29" t="s">
        <v>11</v>
      </c>
      <c r="E5" s="30" t="s">
        <v>10</v>
      </c>
      <c r="F5" s="30" t="s">
        <v>4</v>
      </c>
      <c r="G5" s="30" t="s">
        <v>5</v>
      </c>
      <c r="H5" s="30" t="s">
        <v>6</v>
      </c>
      <c r="I5" s="30" t="s">
        <v>7</v>
      </c>
    </row>
    <row r="6" spans="1:9" ht="15">
      <c r="A6" s="31" t="s">
        <v>2</v>
      </c>
      <c r="B6" s="31"/>
      <c r="C6" s="31"/>
      <c r="D6" s="32" t="s">
        <v>12</v>
      </c>
      <c r="E6" s="17"/>
      <c r="F6" s="18"/>
      <c r="G6" s="18"/>
      <c r="H6" s="18"/>
      <c r="I6" s="18">
        <f>I7</f>
        <v>550000</v>
      </c>
    </row>
    <row r="7" spans="1:9" ht="15">
      <c r="A7" s="33" t="s">
        <v>0</v>
      </c>
      <c r="B7" s="33"/>
      <c r="C7" s="33"/>
      <c r="D7" s="34" t="s">
        <v>120</v>
      </c>
      <c r="E7" s="19"/>
      <c r="F7" s="20"/>
      <c r="G7" s="20"/>
      <c r="H7" s="20"/>
      <c r="I7" s="20">
        <f>I8+I9</f>
        <v>550000</v>
      </c>
    </row>
    <row r="8" spans="1:9" ht="73.5" customHeight="1">
      <c r="A8" s="5" t="s">
        <v>9</v>
      </c>
      <c r="B8" s="5" t="s">
        <v>148</v>
      </c>
      <c r="C8" s="6" t="s">
        <v>1</v>
      </c>
      <c r="D8" s="35" t="s">
        <v>121</v>
      </c>
      <c r="E8" s="24" t="s">
        <v>13</v>
      </c>
      <c r="F8" s="23"/>
      <c r="G8" s="23"/>
      <c r="H8" s="23"/>
      <c r="I8" s="23">
        <f>200000+350000</f>
        <v>550000</v>
      </c>
    </row>
    <row r="9" spans="1:9" ht="15">
      <c r="A9" s="36" t="s">
        <v>15</v>
      </c>
      <c r="B9" s="37"/>
      <c r="C9" s="38"/>
      <c r="D9" s="39" t="s">
        <v>16</v>
      </c>
      <c r="E9" s="21"/>
      <c r="F9" s="22"/>
      <c r="G9" s="22"/>
      <c r="H9" s="22"/>
      <c r="I9" s="22">
        <f>I10</f>
        <v>0</v>
      </c>
    </row>
    <row r="10" spans="1:9" ht="30">
      <c r="A10" s="5" t="s">
        <v>17</v>
      </c>
      <c r="B10" s="5">
        <v>7211</v>
      </c>
      <c r="C10" s="6" t="s">
        <v>18</v>
      </c>
      <c r="D10" s="7" t="s">
        <v>134</v>
      </c>
      <c r="E10" s="24" t="s">
        <v>13</v>
      </c>
      <c r="F10" s="23"/>
      <c r="G10" s="23"/>
      <c r="H10" s="23"/>
      <c r="I10" s="23">
        <f>450000-450000</f>
        <v>0</v>
      </c>
    </row>
    <row r="11" spans="1:9" ht="102" customHeight="1">
      <c r="A11" s="40" t="s">
        <v>19</v>
      </c>
      <c r="B11" s="41"/>
      <c r="C11" s="42"/>
      <c r="D11" s="43" t="s">
        <v>122</v>
      </c>
      <c r="E11" s="17"/>
      <c r="F11" s="18"/>
      <c r="G11" s="18"/>
      <c r="H11" s="18"/>
      <c r="I11" s="18">
        <f>I12</f>
        <v>180000</v>
      </c>
    </row>
    <row r="12" spans="1:9" s="10" customFormat="1" ht="30">
      <c r="A12" s="44" t="s">
        <v>116</v>
      </c>
      <c r="B12" s="45"/>
      <c r="C12" s="46"/>
      <c r="D12" s="47" t="s">
        <v>20</v>
      </c>
      <c r="E12" s="19"/>
      <c r="F12" s="20"/>
      <c r="G12" s="20"/>
      <c r="H12" s="20"/>
      <c r="I12" s="20">
        <f>I13+I14</f>
        <v>180000</v>
      </c>
    </row>
    <row r="13" spans="1:9" s="127" customFormat="1" ht="30">
      <c r="A13" s="123" t="s">
        <v>247</v>
      </c>
      <c r="B13" s="124" t="s">
        <v>83</v>
      </c>
      <c r="C13" s="125" t="s">
        <v>1</v>
      </c>
      <c r="D13" s="126" t="s">
        <v>257</v>
      </c>
      <c r="E13" s="24" t="s">
        <v>13</v>
      </c>
      <c r="F13" s="116"/>
      <c r="G13" s="116"/>
      <c r="H13" s="116"/>
      <c r="I13" s="25">
        <v>20000</v>
      </c>
    </row>
    <row r="14" spans="1:9" ht="15">
      <c r="A14" s="5" t="s">
        <v>117</v>
      </c>
      <c r="B14" s="5">
        <v>6060</v>
      </c>
      <c r="C14" s="6" t="s">
        <v>21</v>
      </c>
      <c r="D14" s="7" t="s">
        <v>22</v>
      </c>
      <c r="E14" s="24" t="s">
        <v>13</v>
      </c>
      <c r="F14" s="23"/>
      <c r="G14" s="23"/>
      <c r="H14" s="23"/>
      <c r="I14" s="23">
        <v>160000</v>
      </c>
    </row>
    <row r="15" spans="1:9" s="11" customFormat="1" ht="30">
      <c r="A15" s="40" t="s">
        <v>23</v>
      </c>
      <c r="B15" s="41"/>
      <c r="C15" s="42"/>
      <c r="D15" s="48" t="s">
        <v>24</v>
      </c>
      <c r="E15" s="17"/>
      <c r="F15" s="18"/>
      <c r="G15" s="18"/>
      <c r="H15" s="18"/>
      <c r="I15" s="18">
        <f>I16</f>
        <v>21114159</v>
      </c>
    </row>
    <row r="16" spans="1:10" s="10" customFormat="1" ht="30">
      <c r="A16" s="44" t="s">
        <v>25</v>
      </c>
      <c r="B16" s="45"/>
      <c r="C16" s="46"/>
      <c r="D16" s="47" t="s">
        <v>26</v>
      </c>
      <c r="E16" s="19"/>
      <c r="F16" s="20"/>
      <c r="G16" s="20"/>
      <c r="H16" s="20"/>
      <c r="I16" s="20">
        <f>I17+I18+I21+I23+I24+I25+I26+I27+I28+I32+I36</f>
        <v>21114159</v>
      </c>
      <c r="J16" s="80"/>
    </row>
    <row r="17" spans="1:9" s="53" customFormat="1" ht="15">
      <c r="A17" s="49" t="s">
        <v>27</v>
      </c>
      <c r="B17" s="49">
        <v>1010</v>
      </c>
      <c r="C17" s="50" t="s">
        <v>28</v>
      </c>
      <c r="D17" s="51" t="s">
        <v>123</v>
      </c>
      <c r="E17" s="24" t="s">
        <v>13</v>
      </c>
      <c r="F17" s="52"/>
      <c r="G17" s="52"/>
      <c r="H17" s="52"/>
      <c r="I17" s="52">
        <v>5550000</v>
      </c>
    </row>
    <row r="18" spans="1:9" ht="90">
      <c r="A18" s="123" t="s">
        <v>29</v>
      </c>
      <c r="B18" s="123">
        <v>1020</v>
      </c>
      <c r="C18" s="128" t="s">
        <v>30</v>
      </c>
      <c r="D18" s="126" t="s">
        <v>124</v>
      </c>
      <c r="E18" s="56" t="s">
        <v>13</v>
      </c>
      <c r="F18" s="25"/>
      <c r="G18" s="25"/>
      <c r="H18" s="25"/>
      <c r="I18" s="25">
        <f>8900000+125000+1529200+17497+170462+307124</f>
        <v>11049283</v>
      </c>
    </row>
    <row r="19" spans="1:9" s="132" customFormat="1" ht="31.5" customHeight="1">
      <c r="A19" s="123"/>
      <c r="B19" s="123"/>
      <c r="C19" s="128"/>
      <c r="D19" s="129"/>
      <c r="E19" s="130" t="s">
        <v>248</v>
      </c>
      <c r="F19" s="131"/>
      <c r="G19" s="131"/>
      <c r="H19" s="131"/>
      <c r="I19" s="131">
        <v>1529200</v>
      </c>
    </row>
    <row r="20" spans="1:9" s="132" customFormat="1" ht="47.25" customHeight="1">
      <c r="A20" s="123"/>
      <c r="B20" s="123"/>
      <c r="C20" s="128"/>
      <c r="D20" s="129"/>
      <c r="E20" s="130" t="s">
        <v>249</v>
      </c>
      <c r="F20" s="131"/>
      <c r="G20" s="131"/>
      <c r="H20" s="131"/>
      <c r="I20" s="131">
        <v>170462</v>
      </c>
    </row>
    <row r="21" spans="1:9" s="99" customFormat="1" ht="60">
      <c r="A21" s="123" t="s">
        <v>230</v>
      </c>
      <c r="B21" s="123" t="s">
        <v>231</v>
      </c>
      <c r="C21" s="128" t="s">
        <v>232</v>
      </c>
      <c r="D21" s="126" t="s">
        <v>233</v>
      </c>
      <c r="E21" s="56" t="s">
        <v>13</v>
      </c>
      <c r="F21" s="25"/>
      <c r="G21" s="25"/>
      <c r="H21" s="25"/>
      <c r="I21" s="25">
        <f>0+190000</f>
        <v>190000</v>
      </c>
    </row>
    <row r="22" spans="1:9" s="132" customFormat="1" ht="31.5" customHeight="1">
      <c r="A22" s="123"/>
      <c r="B22" s="123"/>
      <c r="C22" s="128"/>
      <c r="D22" s="129"/>
      <c r="E22" s="130" t="s">
        <v>248</v>
      </c>
      <c r="F22" s="131"/>
      <c r="G22" s="131"/>
      <c r="H22" s="131"/>
      <c r="I22" s="131">
        <v>190000</v>
      </c>
    </row>
    <row r="23" spans="1:43" s="134" customFormat="1" ht="45">
      <c r="A23" s="123" t="s">
        <v>205</v>
      </c>
      <c r="B23" s="133" t="s">
        <v>50</v>
      </c>
      <c r="C23" s="128" t="s">
        <v>35</v>
      </c>
      <c r="D23" s="126" t="s">
        <v>206</v>
      </c>
      <c r="E23" s="56" t="s">
        <v>13</v>
      </c>
      <c r="F23" s="81"/>
      <c r="G23" s="81"/>
      <c r="H23" s="81"/>
      <c r="I23" s="81">
        <f>100000+66000</f>
        <v>166000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9" ht="23.25" customHeight="1">
      <c r="A24" s="123" t="s">
        <v>250</v>
      </c>
      <c r="B24" s="123" t="s">
        <v>251</v>
      </c>
      <c r="C24" s="128" t="s">
        <v>252</v>
      </c>
      <c r="D24" s="135" t="s">
        <v>256</v>
      </c>
      <c r="E24" s="56" t="s">
        <v>13</v>
      </c>
      <c r="F24" s="25"/>
      <c r="G24" s="25"/>
      <c r="H24" s="25"/>
      <c r="I24" s="81">
        <f>703000+1234000</f>
        <v>1937000</v>
      </c>
    </row>
    <row r="25" spans="1:9" ht="30.75" customHeight="1">
      <c r="A25" s="123" t="s">
        <v>253</v>
      </c>
      <c r="B25" s="123" t="s">
        <v>254</v>
      </c>
      <c r="C25" s="128" t="s">
        <v>32</v>
      </c>
      <c r="D25" s="135" t="s">
        <v>255</v>
      </c>
      <c r="E25" s="56" t="s">
        <v>13</v>
      </c>
      <c r="F25" s="25"/>
      <c r="G25" s="25"/>
      <c r="H25" s="25"/>
      <c r="I25" s="25">
        <v>50000</v>
      </c>
    </row>
    <row r="26" spans="1:9" ht="15">
      <c r="A26" s="5" t="s">
        <v>31</v>
      </c>
      <c r="B26" s="5">
        <v>4070</v>
      </c>
      <c r="C26" s="6" t="s">
        <v>32</v>
      </c>
      <c r="D26" s="7" t="s">
        <v>33</v>
      </c>
      <c r="E26" s="24" t="s">
        <v>13</v>
      </c>
      <c r="F26" s="23"/>
      <c r="G26" s="23"/>
      <c r="H26" s="23"/>
      <c r="I26" s="23">
        <v>140000</v>
      </c>
    </row>
    <row r="27" spans="1:9" ht="15">
      <c r="A27" s="5" t="s">
        <v>34</v>
      </c>
      <c r="B27" s="5">
        <v>4100</v>
      </c>
      <c r="C27" s="6" t="s">
        <v>35</v>
      </c>
      <c r="D27" s="7" t="s">
        <v>36</v>
      </c>
      <c r="E27" s="24" t="s">
        <v>13</v>
      </c>
      <c r="F27" s="23"/>
      <c r="G27" s="23"/>
      <c r="H27" s="23"/>
      <c r="I27" s="23">
        <v>225000</v>
      </c>
    </row>
    <row r="28" spans="1:9" ht="60">
      <c r="A28" s="5">
        <v>1016350</v>
      </c>
      <c r="B28" s="5">
        <v>6350</v>
      </c>
      <c r="C28" s="6" t="s">
        <v>35</v>
      </c>
      <c r="D28" s="7" t="s">
        <v>80</v>
      </c>
      <c r="E28" s="24"/>
      <c r="F28" s="23"/>
      <c r="G28" s="23"/>
      <c r="H28" s="23"/>
      <c r="I28" s="23">
        <f>I30+I31</f>
        <v>446876</v>
      </c>
    </row>
    <row r="29" spans="1:9" ht="15">
      <c r="A29" s="5"/>
      <c r="B29" s="5"/>
      <c r="C29" s="6"/>
      <c r="D29" s="57" t="s">
        <v>149</v>
      </c>
      <c r="E29" s="24"/>
      <c r="F29" s="23"/>
      <c r="G29" s="23"/>
      <c r="H29" s="23"/>
      <c r="I29" s="23"/>
    </row>
    <row r="30" spans="1:9" ht="90">
      <c r="A30" s="5"/>
      <c r="B30" s="5"/>
      <c r="C30" s="6"/>
      <c r="D30" s="7"/>
      <c r="E30" s="24" t="s">
        <v>201</v>
      </c>
      <c r="F30" s="23"/>
      <c r="G30" s="23"/>
      <c r="H30" s="23"/>
      <c r="I30" s="23">
        <f>200000</f>
        <v>200000</v>
      </c>
    </row>
    <row r="31" spans="1:9" s="98" customFormat="1" ht="90">
      <c r="A31" s="109"/>
      <c r="B31" s="109"/>
      <c r="C31" s="110"/>
      <c r="D31" s="111"/>
      <c r="E31" s="24" t="s">
        <v>258</v>
      </c>
      <c r="F31" s="23"/>
      <c r="G31" s="23"/>
      <c r="H31" s="23"/>
      <c r="I31" s="23">
        <v>246876</v>
      </c>
    </row>
    <row r="32" spans="1:11" ht="30">
      <c r="A32" s="5" t="s">
        <v>37</v>
      </c>
      <c r="B32" s="5">
        <v>7470</v>
      </c>
      <c r="C32" s="6" t="s">
        <v>8</v>
      </c>
      <c r="D32" s="35" t="s">
        <v>125</v>
      </c>
      <c r="E32" s="102" t="s">
        <v>242</v>
      </c>
      <c r="F32" s="103"/>
      <c r="G32" s="103"/>
      <c r="H32" s="103"/>
      <c r="I32" s="104">
        <f>I33+I34+I35</f>
        <v>560000</v>
      </c>
      <c r="J32" s="66"/>
      <c r="K32" s="66"/>
    </row>
    <row r="33" spans="1:9" ht="90">
      <c r="A33" s="5"/>
      <c r="B33" s="5"/>
      <c r="C33" s="6"/>
      <c r="D33" s="35"/>
      <c r="E33" s="73" t="s">
        <v>243</v>
      </c>
      <c r="F33" s="23"/>
      <c r="G33" s="23"/>
      <c r="H33" s="23"/>
      <c r="I33" s="23">
        <v>100000</v>
      </c>
    </row>
    <row r="34" spans="1:9" ht="30">
      <c r="A34" s="5"/>
      <c r="B34" s="5"/>
      <c r="C34" s="6"/>
      <c r="D34" s="35"/>
      <c r="E34" s="73" t="s">
        <v>244</v>
      </c>
      <c r="F34" s="23"/>
      <c r="G34" s="23"/>
      <c r="H34" s="23"/>
      <c r="I34" s="23">
        <v>450000</v>
      </c>
    </row>
    <row r="35" spans="1:9" ht="30">
      <c r="A35" s="5"/>
      <c r="B35" s="5"/>
      <c r="C35" s="6"/>
      <c r="D35" s="35"/>
      <c r="E35" s="73" t="s">
        <v>245</v>
      </c>
      <c r="F35" s="23"/>
      <c r="G35" s="23"/>
      <c r="H35" s="23"/>
      <c r="I35" s="23">
        <v>10000</v>
      </c>
    </row>
    <row r="36" spans="1:9" ht="45">
      <c r="A36" s="5"/>
      <c r="B36" s="5"/>
      <c r="C36" s="6"/>
      <c r="D36" s="35"/>
      <c r="E36" s="105" t="s">
        <v>241</v>
      </c>
      <c r="F36" s="103"/>
      <c r="G36" s="103"/>
      <c r="H36" s="103"/>
      <c r="I36" s="104">
        <f>I38+I37</f>
        <v>800000</v>
      </c>
    </row>
    <row r="37" spans="1:9" ht="30">
      <c r="A37" s="5"/>
      <c r="B37" s="5"/>
      <c r="C37" s="6"/>
      <c r="D37" s="35"/>
      <c r="E37" s="73" t="s">
        <v>240</v>
      </c>
      <c r="F37" s="103"/>
      <c r="G37" s="103"/>
      <c r="H37" s="103"/>
      <c r="I37" s="23">
        <v>500000</v>
      </c>
    </row>
    <row r="38" spans="1:43" ht="45">
      <c r="A38" s="5"/>
      <c r="B38" s="5"/>
      <c r="C38" s="6"/>
      <c r="D38" s="35"/>
      <c r="E38" s="77" t="s">
        <v>202</v>
      </c>
      <c r="F38" s="23"/>
      <c r="G38" s="23"/>
      <c r="H38" s="23"/>
      <c r="I38" s="23">
        <v>300000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</row>
    <row r="39" spans="1:43" s="11" customFormat="1" ht="15">
      <c r="A39" s="40" t="s">
        <v>38</v>
      </c>
      <c r="B39" s="41"/>
      <c r="C39" s="42"/>
      <c r="D39" s="48" t="s">
        <v>39</v>
      </c>
      <c r="E39" s="17"/>
      <c r="F39" s="18"/>
      <c r="G39" s="18"/>
      <c r="H39" s="18"/>
      <c r="I39" s="18">
        <f>I40</f>
        <v>14328118.4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1:43" s="10" customFormat="1" ht="30">
      <c r="A40" s="44" t="s">
        <v>40</v>
      </c>
      <c r="B40" s="45"/>
      <c r="C40" s="46"/>
      <c r="D40" s="47" t="s">
        <v>41</v>
      </c>
      <c r="E40" s="19"/>
      <c r="F40" s="20"/>
      <c r="G40" s="20"/>
      <c r="H40" s="20"/>
      <c r="I40" s="20">
        <f>I41+I42+I43+I44+I46+I47</f>
        <v>14328118.4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9" ht="30">
      <c r="A41" s="5" t="s">
        <v>42</v>
      </c>
      <c r="B41" s="5">
        <v>2010</v>
      </c>
      <c r="C41" s="6" t="s">
        <v>43</v>
      </c>
      <c r="D41" s="7" t="s">
        <v>126</v>
      </c>
      <c r="E41" s="24" t="s">
        <v>13</v>
      </c>
      <c r="F41" s="23"/>
      <c r="G41" s="23"/>
      <c r="H41" s="23"/>
      <c r="I41" s="23">
        <f>637970+68118.4</f>
        <v>706088.4</v>
      </c>
    </row>
    <row r="42" spans="1:43" ht="30">
      <c r="A42" s="5" t="s">
        <v>44</v>
      </c>
      <c r="B42" s="5">
        <v>2180</v>
      </c>
      <c r="C42" s="6" t="s">
        <v>45</v>
      </c>
      <c r="D42" s="7" t="s">
        <v>127</v>
      </c>
      <c r="E42" s="24" t="s">
        <v>13</v>
      </c>
      <c r="F42" s="23"/>
      <c r="G42" s="23"/>
      <c r="H42" s="23"/>
      <c r="I42" s="23">
        <f>6362030-2297230</f>
        <v>4064800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s="99" customFormat="1" ht="15">
      <c r="A43" s="5" t="s">
        <v>226</v>
      </c>
      <c r="B43" s="5" t="s">
        <v>227</v>
      </c>
      <c r="C43" s="6" t="s">
        <v>228</v>
      </c>
      <c r="D43" s="7" t="s">
        <v>229</v>
      </c>
      <c r="E43" s="24" t="s">
        <v>13</v>
      </c>
      <c r="F43" s="23"/>
      <c r="G43" s="23"/>
      <c r="H43" s="23"/>
      <c r="I43" s="23">
        <v>2297230</v>
      </c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</row>
    <row r="44" spans="1:43" s="12" customFormat="1" ht="45">
      <c r="A44" s="36" t="s">
        <v>46</v>
      </c>
      <c r="B44" s="37"/>
      <c r="C44" s="38"/>
      <c r="D44" s="39" t="s">
        <v>128</v>
      </c>
      <c r="E44" s="21"/>
      <c r="F44" s="22"/>
      <c r="G44" s="22"/>
      <c r="H44" s="22"/>
      <c r="I44" s="22">
        <f>I45</f>
        <v>100000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9" ht="105">
      <c r="A45" s="5" t="s">
        <v>47</v>
      </c>
      <c r="B45" s="5">
        <v>3031</v>
      </c>
      <c r="C45" s="6" t="s">
        <v>48</v>
      </c>
      <c r="D45" s="7" t="s">
        <v>129</v>
      </c>
      <c r="E45" s="24" t="s">
        <v>13</v>
      </c>
      <c r="F45" s="23"/>
      <c r="G45" s="23"/>
      <c r="H45" s="23"/>
      <c r="I45" s="23">
        <v>100000</v>
      </c>
    </row>
    <row r="46" spans="1:9" ht="15">
      <c r="A46" s="5" t="s">
        <v>49</v>
      </c>
      <c r="B46" s="5">
        <v>3300</v>
      </c>
      <c r="C46" s="6" t="s">
        <v>50</v>
      </c>
      <c r="D46" s="7" t="s">
        <v>51</v>
      </c>
      <c r="E46" s="24" t="s">
        <v>13</v>
      </c>
      <c r="F46" s="23"/>
      <c r="G46" s="23"/>
      <c r="H46" s="23"/>
      <c r="I46" s="23">
        <v>560000</v>
      </c>
    </row>
    <row r="47" spans="1:43" ht="90">
      <c r="A47" s="5" t="s">
        <v>52</v>
      </c>
      <c r="B47" s="5">
        <v>6310</v>
      </c>
      <c r="C47" s="6" t="s">
        <v>8</v>
      </c>
      <c r="D47" s="7" t="s">
        <v>142</v>
      </c>
      <c r="E47" s="24" t="s">
        <v>108</v>
      </c>
      <c r="F47" s="23"/>
      <c r="G47" s="23"/>
      <c r="H47" s="23"/>
      <c r="I47" s="23">
        <v>6600000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</row>
    <row r="48" spans="1:43" s="11" customFormat="1" ht="30">
      <c r="A48" s="40" t="s">
        <v>53</v>
      </c>
      <c r="B48" s="41"/>
      <c r="C48" s="42"/>
      <c r="D48" s="43" t="s">
        <v>54</v>
      </c>
      <c r="E48" s="17"/>
      <c r="F48" s="18"/>
      <c r="G48" s="18"/>
      <c r="H48" s="18"/>
      <c r="I48" s="18">
        <f>I49</f>
        <v>100000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</row>
    <row r="49" spans="1:43" s="10" customFormat="1" ht="45">
      <c r="A49" s="44" t="s">
        <v>118</v>
      </c>
      <c r="B49" s="45"/>
      <c r="C49" s="46"/>
      <c r="D49" s="55" t="s">
        <v>131</v>
      </c>
      <c r="E49" s="19"/>
      <c r="F49" s="20"/>
      <c r="G49" s="20"/>
      <c r="H49" s="20"/>
      <c r="I49" s="20">
        <f>I50+I51</f>
        <v>100000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</row>
    <row r="50" spans="1:10" ht="75">
      <c r="A50" s="5" t="s">
        <v>183</v>
      </c>
      <c r="B50" s="5" t="s">
        <v>184</v>
      </c>
      <c r="C50" s="6" t="s">
        <v>185</v>
      </c>
      <c r="D50" s="7" t="s">
        <v>186</v>
      </c>
      <c r="E50" s="24" t="s">
        <v>13</v>
      </c>
      <c r="F50" s="23"/>
      <c r="G50" s="23"/>
      <c r="H50" s="23"/>
      <c r="I50" s="25">
        <f>0+100000</f>
        <v>100000</v>
      </c>
      <c r="J50" s="10"/>
    </row>
    <row r="51" spans="1:43" ht="60">
      <c r="A51" s="5" t="s">
        <v>119</v>
      </c>
      <c r="B51" s="5">
        <v>6310</v>
      </c>
      <c r="C51" s="6" t="s">
        <v>8</v>
      </c>
      <c r="D51" s="7" t="s">
        <v>130</v>
      </c>
      <c r="E51" s="24" t="s">
        <v>104</v>
      </c>
      <c r="F51" s="23"/>
      <c r="G51" s="23"/>
      <c r="H51" s="23"/>
      <c r="I51" s="25">
        <f>100000-100000</f>
        <v>0</v>
      </c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</row>
    <row r="52" spans="1:43" s="11" customFormat="1" ht="30">
      <c r="A52" s="40" t="s">
        <v>55</v>
      </c>
      <c r="B52" s="41"/>
      <c r="C52" s="42"/>
      <c r="D52" s="43" t="s">
        <v>56</v>
      </c>
      <c r="E52" s="17"/>
      <c r="F52" s="18"/>
      <c r="G52" s="18"/>
      <c r="H52" s="18"/>
      <c r="I52" s="113">
        <f>I53</f>
        <v>50000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43" s="10" customFormat="1" ht="30">
      <c r="A53" s="44" t="s">
        <v>57</v>
      </c>
      <c r="B53" s="45"/>
      <c r="C53" s="46"/>
      <c r="D53" s="55" t="s">
        <v>132</v>
      </c>
      <c r="E53" s="19"/>
      <c r="F53" s="20"/>
      <c r="G53" s="20"/>
      <c r="H53" s="20"/>
      <c r="I53" s="20">
        <f>I54</f>
        <v>50000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ht="60">
      <c r="A54" s="5" t="s">
        <v>58</v>
      </c>
      <c r="B54" s="5" t="s">
        <v>83</v>
      </c>
      <c r="C54" s="6" t="s">
        <v>1</v>
      </c>
      <c r="D54" s="7" t="s">
        <v>133</v>
      </c>
      <c r="E54" s="24" t="s">
        <v>13</v>
      </c>
      <c r="F54" s="23"/>
      <c r="G54" s="23"/>
      <c r="H54" s="23"/>
      <c r="I54" s="23">
        <v>50000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</row>
    <row r="55" spans="1:43" s="11" customFormat="1" ht="15">
      <c r="A55" s="40" t="s">
        <v>59</v>
      </c>
      <c r="B55" s="41"/>
      <c r="C55" s="42"/>
      <c r="D55" s="43" t="s">
        <v>60</v>
      </c>
      <c r="E55" s="17"/>
      <c r="F55" s="18"/>
      <c r="G55" s="18"/>
      <c r="H55" s="18"/>
      <c r="I55" s="18">
        <f>I56</f>
        <v>240000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s="10" customFormat="1" ht="60">
      <c r="A56" s="44" t="s">
        <v>61</v>
      </c>
      <c r="B56" s="45"/>
      <c r="C56" s="46"/>
      <c r="D56" s="47" t="s">
        <v>135</v>
      </c>
      <c r="E56" s="19"/>
      <c r="F56" s="20"/>
      <c r="G56" s="20"/>
      <c r="H56" s="20"/>
      <c r="I56" s="20">
        <f>I57+I58</f>
        <v>240000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ht="75">
      <c r="A57" s="5" t="s">
        <v>62</v>
      </c>
      <c r="B57" s="5" t="s">
        <v>136</v>
      </c>
      <c r="C57" s="6" t="s">
        <v>63</v>
      </c>
      <c r="D57" s="7" t="s">
        <v>137</v>
      </c>
      <c r="E57" s="24" t="s">
        <v>105</v>
      </c>
      <c r="F57" s="23"/>
      <c r="G57" s="23"/>
      <c r="H57" s="23"/>
      <c r="I57" s="23">
        <v>90000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</row>
    <row r="58" spans="1:43" ht="75">
      <c r="A58" s="5">
        <v>4518070</v>
      </c>
      <c r="B58" s="5">
        <v>8070</v>
      </c>
      <c r="C58" s="6" t="s">
        <v>8</v>
      </c>
      <c r="D58" s="7" t="s">
        <v>237</v>
      </c>
      <c r="E58" s="24" t="s">
        <v>238</v>
      </c>
      <c r="F58" s="23"/>
      <c r="G58" s="23"/>
      <c r="H58" s="23"/>
      <c r="I58" s="23">
        <v>150000</v>
      </c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</row>
    <row r="59" spans="1:43" s="11" customFormat="1" ht="15">
      <c r="A59" s="40" t="s">
        <v>67</v>
      </c>
      <c r="B59" s="41"/>
      <c r="C59" s="42"/>
      <c r="D59" s="43" t="s">
        <v>68</v>
      </c>
      <c r="E59" s="17"/>
      <c r="F59" s="18"/>
      <c r="G59" s="18"/>
      <c r="H59" s="18"/>
      <c r="I59" s="113">
        <f>I60</f>
        <v>162089822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s="10" customFormat="1" ht="45">
      <c r="A60" s="44" t="s">
        <v>64</v>
      </c>
      <c r="B60" s="45"/>
      <c r="C60" s="46"/>
      <c r="D60" s="47" t="s">
        <v>65</v>
      </c>
      <c r="E60" s="19"/>
      <c r="F60" s="20"/>
      <c r="G60" s="20"/>
      <c r="H60" s="20"/>
      <c r="I60" s="114">
        <f>I61+I62+I63+I65+I67+I68+I87+I91+I92+I108</f>
        <v>162089822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9" ht="60">
      <c r="A61" s="5" t="s">
        <v>66</v>
      </c>
      <c r="B61" s="5" t="s">
        <v>83</v>
      </c>
      <c r="C61" s="6" t="s">
        <v>1</v>
      </c>
      <c r="D61" s="7" t="s">
        <v>133</v>
      </c>
      <c r="E61" s="24" t="s">
        <v>13</v>
      </c>
      <c r="F61" s="23"/>
      <c r="G61" s="23"/>
      <c r="H61" s="23"/>
      <c r="I61" s="23">
        <v>38000</v>
      </c>
    </row>
    <row r="62" spans="1:43" ht="60">
      <c r="A62" s="5" t="s">
        <v>69</v>
      </c>
      <c r="B62" s="5" t="s">
        <v>139</v>
      </c>
      <c r="C62" s="6" t="s">
        <v>70</v>
      </c>
      <c r="D62" s="7" t="s">
        <v>138</v>
      </c>
      <c r="E62" s="24" t="s">
        <v>13</v>
      </c>
      <c r="F62" s="23"/>
      <c r="G62" s="23"/>
      <c r="H62" s="23"/>
      <c r="I62" s="23">
        <f>1200000-50000</f>
        <v>1150000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</row>
    <row r="63" spans="1:43" s="12" customFormat="1" ht="30">
      <c r="A63" s="36" t="s">
        <v>71</v>
      </c>
      <c r="B63" s="37"/>
      <c r="C63" s="38"/>
      <c r="D63" s="39" t="s">
        <v>72</v>
      </c>
      <c r="E63" s="21"/>
      <c r="F63" s="22"/>
      <c r="G63" s="22"/>
      <c r="H63" s="22"/>
      <c r="I63" s="22">
        <f>I64</f>
        <v>3100000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ht="15">
      <c r="A64" s="5" t="s">
        <v>73</v>
      </c>
      <c r="B64" s="5">
        <v>6021</v>
      </c>
      <c r="C64" s="6" t="s">
        <v>70</v>
      </c>
      <c r="D64" s="7" t="s">
        <v>140</v>
      </c>
      <c r="E64" s="24" t="s">
        <v>13</v>
      </c>
      <c r="F64" s="23"/>
      <c r="G64" s="23"/>
      <c r="H64" s="23"/>
      <c r="I64" s="23">
        <v>3100000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</row>
    <row r="65" spans="1:43" s="12" customFormat="1" ht="30">
      <c r="A65" s="36" t="s">
        <v>74</v>
      </c>
      <c r="B65" s="37"/>
      <c r="C65" s="38"/>
      <c r="D65" s="39" t="s">
        <v>75</v>
      </c>
      <c r="E65" s="21"/>
      <c r="F65" s="22"/>
      <c r="G65" s="22"/>
      <c r="H65" s="22"/>
      <c r="I65" s="22">
        <f>I66</f>
        <v>1000000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9" ht="30">
      <c r="A66" s="5" t="s">
        <v>76</v>
      </c>
      <c r="B66" s="5">
        <v>6051</v>
      </c>
      <c r="C66" s="6" t="s">
        <v>21</v>
      </c>
      <c r="D66" s="7" t="s">
        <v>141</v>
      </c>
      <c r="E66" s="24" t="s">
        <v>13</v>
      </c>
      <c r="F66" s="23"/>
      <c r="G66" s="23"/>
      <c r="H66" s="23"/>
      <c r="I66" s="23">
        <f>5000000-4000000</f>
        <v>1000000</v>
      </c>
    </row>
    <row r="67" spans="1:9" ht="15">
      <c r="A67" s="5" t="s">
        <v>77</v>
      </c>
      <c r="B67" s="5">
        <v>6060</v>
      </c>
      <c r="C67" s="6" t="s">
        <v>21</v>
      </c>
      <c r="D67" s="7" t="s">
        <v>22</v>
      </c>
      <c r="E67" s="24" t="s">
        <v>13</v>
      </c>
      <c r="F67" s="23"/>
      <c r="G67" s="23"/>
      <c r="H67" s="23"/>
      <c r="I67" s="23">
        <f>9500000+500000+955822</f>
        <v>10955822</v>
      </c>
    </row>
    <row r="68" spans="1:9" ht="30">
      <c r="A68" s="5" t="s">
        <v>78</v>
      </c>
      <c r="B68" s="5">
        <v>6310</v>
      </c>
      <c r="C68" s="6" t="s">
        <v>8</v>
      </c>
      <c r="D68" s="7" t="s">
        <v>130</v>
      </c>
      <c r="E68" s="24"/>
      <c r="F68" s="23"/>
      <c r="G68" s="23"/>
      <c r="H68" s="23"/>
      <c r="I68" s="23">
        <f>SUM(I70:I86)</f>
        <v>11210000</v>
      </c>
    </row>
    <row r="69" spans="1:9" ht="15">
      <c r="A69" s="5"/>
      <c r="B69" s="5"/>
      <c r="C69" s="6"/>
      <c r="D69" s="57" t="s">
        <v>149</v>
      </c>
      <c r="E69" s="24"/>
      <c r="F69" s="23"/>
      <c r="G69" s="23"/>
      <c r="H69" s="23"/>
      <c r="I69" s="115"/>
    </row>
    <row r="70" spans="1:9" ht="45">
      <c r="A70" s="5"/>
      <c r="B70" s="5"/>
      <c r="C70" s="6"/>
      <c r="D70" s="7"/>
      <c r="E70" s="24" t="s">
        <v>109</v>
      </c>
      <c r="F70" s="23"/>
      <c r="G70" s="23"/>
      <c r="H70" s="23"/>
      <c r="I70" s="23">
        <v>270000</v>
      </c>
    </row>
    <row r="71" spans="1:9" ht="75">
      <c r="A71" s="5"/>
      <c r="B71" s="5"/>
      <c r="C71" s="6"/>
      <c r="D71" s="7"/>
      <c r="E71" s="24" t="s">
        <v>110</v>
      </c>
      <c r="F71" s="23"/>
      <c r="G71" s="23"/>
      <c r="H71" s="23"/>
      <c r="I71" s="23">
        <v>300000</v>
      </c>
    </row>
    <row r="72" spans="1:9" ht="75">
      <c r="A72" s="5"/>
      <c r="B72" s="5"/>
      <c r="C72" s="6"/>
      <c r="D72" s="7"/>
      <c r="E72" s="24" t="s">
        <v>111</v>
      </c>
      <c r="F72" s="23"/>
      <c r="G72" s="23"/>
      <c r="H72" s="23"/>
      <c r="I72" s="23">
        <v>190000</v>
      </c>
    </row>
    <row r="73" spans="1:9" ht="30">
      <c r="A73" s="5"/>
      <c r="B73" s="5"/>
      <c r="C73" s="6"/>
      <c r="D73" s="7"/>
      <c r="E73" s="24" t="s">
        <v>112</v>
      </c>
      <c r="F73" s="23"/>
      <c r="G73" s="23"/>
      <c r="H73" s="23"/>
      <c r="I73" s="23">
        <v>5000000</v>
      </c>
    </row>
    <row r="74" spans="1:9" ht="90">
      <c r="A74" s="5"/>
      <c r="B74" s="5"/>
      <c r="C74" s="6"/>
      <c r="D74" s="7"/>
      <c r="E74" s="24" t="s">
        <v>153</v>
      </c>
      <c r="F74" s="23"/>
      <c r="G74" s="23"/>
      <c r="H74" s="23"/>
      <c r="I74" s="23">
        <v>4000000</v>
      </c>
    </row>
    <row r="75" spans="1:9" ht="30">
      <c r="A75" s="5"/>
      <c r="B75" s="5"/>
      <c r="C75" s="6"/>
      <c r="D75" s="7"/>
      <c r="E75" s="24" t="s">
        <v>115</v>
      </c>
      <c r="F75" s="23"/>
      <c r="G75" s="23"/>
      <c r="H75" s="23"/>
      <c r="I75" s="23">
        <v>1000000</v>
      </c>
    </row>
    <row r="76" spans="1:9" ht="30">
      <c r="A76" s="5"/>
      <c r="B76" s="5"/>
      <c r="C76" s="6"/>
      <c r="D76" s="7"/>
      <c r="E76" s="24" t="s">
        <v>239</v>
      </c>
      <c r="F76" s="23"/>
      <c r="G76" s="23"/>
      <c r="H76" s="23"/>
      <c r="I76" s="23">
        <f>1500000-1500000</f>
        <v>0</v>
      </c>
    </row>
    <row r="77" spans="1:10" s="99" customFormat="1" ht="45">
      <c r="A77" s="5"/>
      <c r="B77" s="5"/>
      <c r="C77" s="6"/>
      <c r="D77" s="7"/>
      <c r="E77" s="24" t="s">
        <v>217</v>
      </c>
      <c r="F77" s="23"/>
      <c r="G77" s="23"/>
      <c r="H77" s="23"/>
      <c r="I77" s="23">
        <v>196000</v>
      </c>
      <c r="J77" s="100"/>
    </row>
    <row r="78" spans="1:9" s="98" customFormat="1" ht="45">
      <c r="A78" s="5"/>
      <c r="B78" s="5"/>
      <c r="C78" s="6"/>
      <c r="D78" s="7"/>
      <c r="E78" s="24" t="s">
        <v>218</v>
      </c>
      <c r="F78" s="23"/>
      <c r="G78" s="23"/>
      <c r="H78" s="23"/>
      <c r="I78" s="23">
        <v>13000</v>
      </c>
    </row>
    <row r="79" spans="1:9" s="98" customFormat="1" ht="45">
      <c r="A79" s="5"/>
      <c r="B79" s="5"/>
      <c r="C79" s="6"/>
      <c r="D79" s="7"/>
      <c r="E79" s="24" t="s">
        <v>219</v>
      </c>
      <c r="F79" s="23"/>
      <c r="G79" s="23"/>
      <c r="H79" s="23"/>
      <c r="I79" s="23">
        <v>13000</v>
      </c>
    </row>
    <row r="80" spans="1:9" s="98" customFormat="1" ht="45">
      <c r="A80" s="5"/>
      <c r="B80" s="5"/>
      <c r="C80" s="6"/>
      <c r="D80" s="7"/>
      <c r="E80" s="24" t="s">
        <v>220</v>
      </c>
      <c r="F80" s="23"/>
      <c r="G80" s="23"/>
      <c r="H80" s="23"/>
      <c r="I80" s="23">
        <v>13000</v>
      </c>
    </row>
    <row r="81" spans="1:9" s="98" customFormat="1" ht="45">
      <c r="A81" s="5"/>
      <c r="B81" s="5"/>
      <c r="C81" s="6"/>
      <c r="D81" s="7"/>
      <c r="E81" s="24" t="s">
        <v>221</v>
      </c>
      <c r="F81" s="23"/>
      <c r="G81" s="23"/>
      <c r="H81" s="23"/>
      <c r="I81" s="23">
        <v>13000</v>
      </c>
    </row>
    <row r="82" spans="1:9" s="98" customFormat="1" ht="45">
      <c r="A82" s="5"/>
      <c r="B82" s="5"/>
      <c r="C82" s="6"/>
      <c r="D82" s="7"/>
      <c r="E82" s="24" t="s">
        <v>222</v>
      </c>
      <c r="F82" s="23"/>
      <c r="G82" s="23"/>
      <c r="H82" s="23"/>
      <c r="I82" s="23">
        <v>13000</v>
      </c>
    </row>
    <row r="83" spans="1:9" s="98" customFormat="1" ht="45">
      <c r="A83" s="5"/>
      <c r="B83" s="5"/>
      <c r="C83" s="6"/>
      <c r="D83" s="7"/>
      <c r="E83" s="24" t="s">
        <v>223</v>
      </c>
      <c r="F83" s="23"/>
      <c r="G83" s="23"/>
      <c r="H83" s="23"/>
      <c r="I83" s="23">
        <v>13000</v>
      </c>
    </row>
    <row r="84" spans="1:9" s="98" customFormat="1" ht="45">
      <c r="A84" s="5"/>
      <c r="B84" s="5"/>
      <c r="C84" s="6"/>
      <c r="D84" s="7"/>
      <c r="E84" s="24" t="s">
        <v>224</v>
      </c>
      <c r="F84" s="23"/>
      <c r="G84" s="23"/>
      <c r="H84" s="23"/>
      <c r="I84" s="23">
        <v>13000</v>
      </c>
    </row>
    <row r="85" spans="1:9" s="98" customFormat="1" ht="45">
      <c r="A85" s="5"/>
      <c r="B85" s="5"/>
      <c r="C85" s="6"/>
      <c r="D85" s="7"/>
      <c r="E85" s="24" t="s">
        <v>225</v>
      </c>
      <c r="F85" s="23"/>
      <c r="G85" s="23"/>
      <c r="H85" s="23"/>
      <c r="I85" s="23">
        <v>13000</v>
      </c>
    </row>
    <row r="86" spans="1:9" s="98" customFormat="1" ht="45">
      <c r="A86" s="5"/>
      <c r="B86" s="5"/>
      <c r="C86" s="6"/>
      <c r="D86" s="7"/>
      <c r="E86" s="24" t="s">
        <v>246</v>
      </c>
      <c r="F86" s="23"/>
      <c r="G86" s="23"/>
      <c r="H86" s="23"/>
      <c r="I86" s="23">
        <v>150000</v>
      </c>
    </row>
    <row r="87" spans="1:9" ht="60">
      <c r="A87" s="5" t="s">
        <v>79</v>
      </c>
      <c r="B87" s="5">
        <v>6350</v>
      </c>
      <c r="C87" s="6" t="s">
        <v>35</v>
      </c>
      <c r="D87" s="7" t="s">
        <v>80</v>
      </c>
      <c r="E87" s="24"/>
      <c r="F87" s="23"/>
      <c r="G87" s="23"/>
      <c r="H87" s="23"/>
      <c r="I87" s="23">
        <f>I89+I90</f>
        <v>500000</v>
      </c>
    </row>
    <row r="88" spans="1:9" ht="15">
      <c r="A88" s="5"/>
      <c r="B88" s="5"/>
      <c r="C88" s="6"/>
      <c r="D88" s="57" t="s">
        <v>149</v>
      </c>
      <c r="E88" s="24"/>
      <c r="F88" s="23"/>
      <c r="G88" s="23"/>
      <c r="H88" s="23"/>
      <c r="I88" s="23"/>
    </row>
    <row r="89" spans="1:9" ht="75">
      <c r="A89" s="5"/>
      <c r="B89" s="5"/>
      <c r="C89" s="6"/>
      <c r="D89" s="7"/>
      <c r="E89" s="24" t="s">
        <v>113</v>
      </c>
      <c r="F89" s="23"/>
      <c r="G89" s="23"/>
      <c r="H89" s="23"/>
      <c r="I89" s="23">
        <v>500000</v>
      </c>
    </row>
    <row r="90" spans="1:9" ht="45">
      <c r="A90" s="5"/>
      <c r="B90" s="5"/>
      <c r="C90" s="6"/>
      <c r="D90" s="7"/>
      <c r="E90" s="24" t="s">
        <v>168</v>
      </c>
      <c r="F90" s="23"/>
      <c r="G90" s="23"/>
      <c r="H90" s="23"/>
      <c r="I90" s="23">
        <v>0</v>
      </c>
    </row>
    <row r="91" spans="1:9" ht="75">
      <c r="A91" s="5">
        <v>4716360</v>
      </c>
      <c r="B91" s="5">
        <v>6360</v>
      </c>
      <c r="C91" s="6" t="s">
        <v>43</v>
      </c>
      <c r="D91" s="7" t="s">
        <v>164</v>
      </c>
      <c r="E91" s="24" t="s">
        <v>165</v>
      </c>
      <c r="F91" s="23"/>
      <c r="G91" s="23"/>
      <c r="H91" s="23"/>
      <c r="I91" s="23">
        <f>0+1146000</f>
        <v>1146000</v>
      </c>
    </row>
    <row r="92" spans="1:9" ht="30">
      <c r="A92" s="5" t="s">
        <v>81</v>
      </c>
      <c r="B92" s="5">
        <v>7470</v>
      </c>
      <c r="C92" s="6" t="s">
        <v>8</v>
      </c>
      <c r="D92" s="7" t="s">
        <v>125</v>
      </c>
      <c r="E92" s="24" t="s">
        <v>143</v>
      </c>
      <c r="F92" s="23"/>
      <c r="G92" s="23"/>
      <c r="H92" s="23"/>
      <c r="I92" s="23">
        <f>I94+I96+I100+I102+I104+I106</f>
        <v>72990000</v>
      </c>
    </row>
    <row r="93" spans="1:9" ht="15">
      <c r="A93" s="5"/>
      <c r="B93" s="5"/>
      <c r="C93" s="6"/>
      <c r="D93" s="57" t="s">
        <v>149</v>
      </c>
      <c r="E93" s="24"/>
      <c r="F93" s="23"/>
      <c r="G93" s="23"/>
      <c r="H93" s="23"/>
      <c r="I93" s="115"/>
    </row>
    <row r="94" spans="1:9" s="96" customFormat="1" ht="13.5">
      <c r="A94" s="91"/>
      <c r="B94" s="91"/>
      <c r="C94" s="92"/>
      <c r="D94" s="97"/>
      <c r="E94" s="94" t="s">
        <v>159</v>
      </c>
      <c r="F94" s="95"/>
      <c r="G94" s="95"/>
      <c r="H94" s="95"/>
      <c r="I94" s="95">
        <v>20000000</v>
      </c>
    </row>
    <row r="95" spans="1:9" ht="30">
      <c r="A95" s="5"/>
      <c r="B95" s="5"/>
      <c r="C95" s="6"/>
      <c r="D95" s="15"/>
      <c r="E95" s="24" t="s">
        <v>169</v>
      </c>
      <c r="F95" s="23"/>
      <c r="G95" s="23"/>
      <c r="H95" s="23"/>
      <c r="I95" s="23">
        <v>9000000</v>
      </c>
    </row>
    <row r="96" spans="1:9" s="96" customFormat="1" ht="13.5">
      <c r="A96" s="91"/>
      <c r="B96" s="91"/>
      <c r="C96" s="92"/>
      <c r="D96" s="93"/>
      <c r="E96" s="94" t="s">
        <v>160</v>
      </c>
      <c r="F96" s="95"/>
      <c r="G96" s="95"/>
      <c r="H96" s="95"/>
      <c r="I96" s="95">
        <f>I99+I98+I97</f>
        <v>20500000</v>
      </c>
    </row>
    <row r="97" spans="1:9" s="96" customFormat="1" ht="60">
      <c r="A97" s="91"/>
      <c r="B97" s="91"/>
      <c r="C97" s="92"/>
      <c r="D97" s="93"/>
      <c r="E97" s="77" t="s">
        <v>261</v>
      </c>
      <c r="F97" s="95"/>
      <c r="G97" s="95"/>
      <c r="H97" s="95"/>
      <c r="I97" s="136">
        <f>500000</f>
        <v>500000</v>
      </c>
    </row>
    <row r="98" spans="1:9" s="96" customFormat="1" ht="30">
      <c r="A98" s="91"/>
      <c r="B98" s="91"/>
      <c r="C98" s="92"/>
      <c r="D98" s="93"/>
      <c r="E98" s="24" t="s">
        <v>259</v>
      </c>
      <c r="F98" s="95"/>
      <c r="G98" s="95"/>
      <c r="H98" s="95"/>
      <c r="I98" s="136">
        <f>20000000</f>
        <v>20000000</v>
      </c>
    </row>
    <row r="99" spans="1:9" ht="36.75" customHeight="1">
      <c r="A99" s="5"/>
      <c r="B99" s="5"/>
      <c r="C99" s="6"/>
      <c r="D99" s="7"/>
      <c r="E99" s="73" t="s">
        <v>260</v>
      </c>
      <c r="F99" s="23"/>
      <c r="G99" s="23"/>
      <c r="H99" s="23"/>
      <c r="I99" s="23">
        <f>5000000-5000000</f>
        <v>0</v>
      </c>
    </row>
    <row r="100" spans="1:9" s="96" customFormat="1" ht="13.5">
      <c r="A100" s="91"/>
      <c r="B100" s="91"/>
      <c r="C100" s="92"/>
      <c r="D100" s="93"/>
      <c r="E100" s="94" t="s">
        <v>161</v>
      </c>
      <c r="F100" s="95"/>
      <c r="G100" s="95"/>
      <c r="H100" s="95"/>
      <c r="I100" s="95">
        <f>I101</f>
        <v>5190000</v>
      </c>
    </row>
    <row r="101" spans="1:9" ht="90">
      <c r="A101" s="5"/>
      <c r="B101" s="5"/>
      <c r="C101" s="6"/>
      <c r="D101" s="7"/>
      <c r="E101" s="73" t="s">
        <v>236</v>
      </c>
      <c r="F101" s="23"/>
      <c r="G101" s="23"/>
      <c r="H101" s="23"/>
      <c r="I101" s="23">
        <f>1690000+2000000+1500000</f>
        <v>5190000</v>
      </c>
    </row>
    <row r="102" spans="1:9" s="96" customFormat="1" ht="27">
      <c r="A102" s="91"/>
      <c r="B102" s="91"/>
      <c r="C102" s="92"/>
      <c r="D102" s="93"/>
      <c r="E102" s="94" t="s">
        <v>166</v>
      </c>
      <c r="F102" s="95"/>
      <c r="G102" s="95"/>
      <c r="H102" s="95"/>
      <c r="I102" s="95">
        <f>I103</f>
        <v>500000</v>
      </c>
    </row>
    <row r="103" spans="1:9" ht="90">
      <c r="A103" s="5"/>
      <c r="B103" s="5"/>
      <c r="C103" s="6"/>
      <c r="D103" s="7"/>
      <c r="E103" s="56" t="s">
        <v>170</v>
      </c>
      <c r="F103" s="23"/>
      <c r="G103" s="23"/>
      <c r="H103" s="23"/>
      <c r="I103" s="23">
        <v>500000</v>
      </c>
    </row>
    <row r="104" spans="1:9" s="96" customFormat="1" ht="27">
      <c r="A104" s="91"/>
      <c r="B104" s="91"/>
      <c r="C104" s="92"/>
      <c r="D104" s="93"/>
      <c r="E104" s="94" t="s">
        <v>167</v>
      </c>
      <c r="F104" s="95"/>
      <c r="G104" s="95"/>
      <c r="H104" s="95"/>
      <c r="I104" s="95">
        <f>I105</f>
        <v>26600000</v>
      </c>
    </row>
    <row r="105" spans="1:9" ht="90">
      <c r="A105" s="5"/>
      <c r="B105" s="5"/>
      <c r="C105" s="6"/>
      <c r="D105" s="7"/>
      <c r="E105" s="24" t="s">
        <v>234</v>
      </c>
      <c r="F105" s="23"/>
      <c r="G105" s="23"/>
      <c r="H105" s="23"/>
      <c r="I105" s="23">
        <f>26600000</f>
        <v>26600000</v>
      </c>
    </row>
    <row r="106" spans="1:9" s="96" customFormat="1" ht="13.5">
      <c r="A106" s="91"/>
      <c r="B106" s="91"/>
      <c r="C106" s="92"/>
      <c r="D106" s="93"/>
      <c r="E106" s="94" t="s">
        <v>187</v>
      </c>
      <c r="F106" s="95"/>
      <c r="G106" s="95"/>
      <c r="H106" s="95"/>
      <c r="I106" s="95">
        <f>I107</f>
        <v>200000</v>
      </c>
    </row>
    <row r="107" spans="1:9" ht="30">
      <c r="A107" s="5"/>
      <c r="B107" s="5"/>
      <c r="C107" s="6"/>
      <c r="D107" s="7"/>
      <c r="E107" s="24" t="s">
        <v>188</v>
      </c>
      <c r="F107" s="23"/>
      <c r="G107" s="23"/>
      <c r="H107" s="23"/>
      <c r="I107" s="23">
        <v>200000</v>
      </c>
    </row>
    <row r="108" spans="1:9" ht="30">
      <c r="A108" s="5" t="s">
        <v>82</v>
      </c>
      <c r="B108" s="5">
        <v>8800</v>
      </c>
      <c r="C108" s="6" t="s">
        <v>83</v>
      </c>
      <c r="D108" s="7" t="s">
        <v>84</v>
      </c>
      <c r="E108" s="24" t="s">
        <v>155</v>
      </c>
      <c r="F108" s="23"/>
      <c r="G108" s="23"/>
      <c r="H108" s="23"/>
      <c r="I108" s="23">
        <f>SUM(I110:I111)</f>
        <v>60000000</v>
      </c>
    </row>
    <row r="109" spans="1:9" ht="15">
      <c r="A109" s="5"/>
      <c r="B109" s="5"/>
      <c r="C109" s="6"/>
      <c r="D109" s="57" t="s">
        <v>149</v>
      </c>
      <c r="E109" s="24"/>
      <c r="F109" s="23"/>
      <c r="G109" s="23"/>
      <c r="H109" s="23"/>
      <c r="I109" s="115"/>
    </row>
    <row r="110" spans="1:9" ht="30">
      <c r="A110" s="5" t="s">
        <v>154</v>
      </c>
      <c r="B110" s="5">
        <v>8801</v>
      </c>
      <c r="C110" s="6" t="s">
        <v>83</v>
      </c>
      <c r="D110" s="16"/>
      <c r="E110" s="24" t="s">
        <v>106</v>
      </c>
      <c r="F110" s="23"/>
      <c r="G110" s="23"/>
      <c r="H110" s="23"/>
      <c r="I110" s="23">
        <v>40000000</v>
      </c>
    </row>
    <row r="111" spans="1:43" ht="30">
      <c r="A111" s="5" t="s">
        <v>154</v>
      </c>
      <c r="B111" s="5">
        <v>8801</v>
      </c>
      <c r="C111" s="6" t="s">
        <v>83</v>
      </c>
      <c r="D111" s="7"/>
      <c r="E111" s="24" t="s">
        <v>107</v>
      </c>
      <c r="F111" s="23"/>
      <c r="G111" s="23"/>
      <c r="H111" s="23"/>
      <c r="I111" s="23">
        <v>20000000</v>
      </c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s="11" customFormat="1" ht="30">
      <c r="A112" s="40" t="s">
        <v>85</v>
      </c>
      <c r="B112" s="41"/>
      <c r="C112" s="42"/>
      <c r="D112" s="43" t="s">
        <v>86</v>
      </c>
      <c r="E112" s="17"/>
      <c r="F112" s="18"/>
      <c r="G112" s="18"/>
      <c r="H112" s="18"/>
      <c r="I112" s="18">
        <f>I113</f>
        <v>766000</v>
      </c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s="10" customFormat="1" ht="30">
      <c r="A113" s="44" t="s">
        <v>87</v>
      </c>
      <c r="B113" s="45"/>
      <c r="C113" s="46"/>
      <c r="D113" s="47" t="s">
        <v>144</v>
      </c>
      <c r="E113" s="19"/>
      <c r="F113" s="20"/>
      <c r="G113" s="20"/>
      <c r="H113" s="20"/>
      <c r="I113" s="20">
        <f>I114+I115</f>
        <v>766000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10" ht="30">
      <c r="A114" s="5" t="s">
        <v>88</v>
      </c>
      <c r="B114" s="5">
        <v>6430</v>
      </c>
      <c r="C114" s="6" t="s">
        <v>89</v>
      </c>
      <c r="D114" s="7" t="s">
        <v>90</v>
      </c>
      <c r="E114" s="56" t="s">
        <v>156</v>
      </c>
      <c r="F114" s="25"/>
      <c r="G114" s="25"/>
      <c r="H114" s="25"/>
      <c r="I114" s="25">
        <f>1500000-1234000</f>
        <v>266000</v>
      </c>
      <c r="J114" s="66"/>
    </row>
    <row r="115" spans="1:9" ht="30">
      <c r="A115" s="5" t="s">
        <v>91</v>
      </c>
      <c r="B115" s="5">
        <v>7470</v>
      </c>
      <c r="C115" s="6" t="s">
        <v>8</v>
      </c>
      <c r="D115" s="7" t="s">
        <v>125</v>
      </c>
      <c r="E115" s="106" t="s">
        <v>163</v>
      </c>
      <c r="F115" s="107"/>
      <c r="G115" s="107"/>
      <c r="H115" s="107"/>
      <c r="I115" s="107">
        <f>I116+I117+I118+I119+I120+I121+I122</f>
        <v>500000</v>
      </c>
    </row>
    <row r="116" spans="1:9" ht="30">
      <c r="A116" s="5"/>
      <c r="B116" s="5"/>
      <c r="C116" s="6"/>
      <c r="D116" s="7"/>
      <c r="E116" s="54" t="s">
        <v>171</v>
      </c>
      <c r="F116" s="25"/>
      <c r="G116" s="25"/>
      <c r="H116" s="25"/>
      <c r="I116" s="25">
        <v>105600</v>
      </c>
    </row>
    <row r="117" spans="1:9" ht="30">
      <c r="A117" s="5"/>
      <c r="B117" s="5"/>
      <c r="C117" s="6"/>
      <c r="D117" s="7"/>
      <c r="E117" s="73" t="s">
        <v>172</v>
      </c>
      <c r="F117" s="25"/>
      <c r="G117" s="25"/>
      <c r="H117" s="25"/>
      <c r="I117" s="25">
        <v>23300</v>
      </c>
    </row>
    <row r="118" spans="1:9" ht="45">
      <c r="A118" s="5"/>
      <c r="B118" s="5"/>
      <c r="C118" s="6"/>
      <c r="D118" s="7"/>
      <c r="E118" s="73" t="s">
        <v>173</v>
      </c>
      <c r="F118" s="25"/>
      <c r="G118" s="25"/>
      <c r="H118" s="25"/>
      <c r="I118" s="25">
        <v>8500</v>
      </c>
    </row>
    <row r="119" spans="1:9" ht="60">
      <c r="A119" s="5"/>
      <c r="B119" s="5"/>
      <c r="C119" s="6"/>
      <c r="D119" s="7"/>
      <c r="E119" s="73" t="s">
        <v>177</v>
      </c>
      <c r="F119" s="25"/>
      <c r="G119" s="25"/>
      <c r="H119" s="25"/>
      <c r="I119" s="25">
        <v>63800</v>
      </c>
    </row>
    <row r="120" spans="1:9" ht="30">
      <c r="A120" s="5"/>
      <c r="B120" s="5"/>
      <c r="C120" s="6"/>
      <c r="D120" s="7"/>
      <c r="E120" s="73" t="s">
        <v>176</v>
      </c>
      <c r="F120" s="25"/>
      <c r="G120" s="25"/>
      <c r="H120" s="25"/>
      <c r="I120" s="25">
        <v>5500</v>
      </c>
    </row>
    <row r="121" spans="1:9" ht="30">
      <c r="A121" s="5"/>
      <c r="B121" s="5"/>
      <c r="C121" s="6"/>
      <c r="D121" s="7"/>
      <c r="E121" s="73" t="s">
        <v>174</v>
      </c>
      <c r="F121" s="25"/>
      <c r="G121" s="25"/>
      <c r="H121" s="25"/>
      <c r="I121" s="25">
        <v>142300</v>
      </c>
    </row>
    <row r="122" spans="1:43" ht="30">
      <c r="A122" s="5"/>
      <c r="B122" s="5"/>
      <c r="C122" s="6"/>
      <c r="D122" s="7"/>
      <c r="E122" s="73" t="s">
        <v>175</v>
      </c>
      <c r="F122" s="25"/>
      <c r="G122" s="25"/>
      <c r="H122" s="25"/>
      <c r="I122" s="25">
        <v>151000</v>
      </c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s="11" customFormat="1" ht="45">
      <c r="A123" s="40" t="s">
        <v>92</v>
      </c>
      <c r="B123" s="41"/>
      <c r="C123" s="42"/>
      <c r="D123" s="43" t="s">
        <v>93</v>
      </c>
      <c r="E123" s="17"/>
      <c r="F123" s="18"/>
      <c r="G123" s="18"/>
      <c r="H123" s="18"/>
      <c r="I123" s="18">
        <f>I124</f>
        <v>200000</v>
      </c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s="10" customFormat="1" ht="30">
      <c r="A124" s="44" t="s">
        <v>94</v>
      </c>
      <c r="B124" s="45"/>
      <c r="C124" s="46"/>
      <c r="D124" s="47" t="s">
        <v>145</v>
      </c>
      <c r="E124" s="19"/>
      <c r="F124" s="20"/>
      <c r="G124" s="20"/>
      <c r="H124" s="20"/>
      <c r="I124" s="20">
        <f>I125</f>
        <v>200000</v>
      </c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9" ht="30">
      <c r="A125" s="5" t="s">
        <v>95</v>
      </c>
      <c r="B125" s="5">
        <v>7470</v>
      </c>
      <c r="C125" s="6" t="s">
        <v>8</v>
      </c>
      <c r="D125" s="7" t="s">
        <v>125</v>
      </c>
      <c r="E125" s="106" t="s">
        <v>162</v>
      </c>
      <c r="F125" s="107"/>
      <c r="G125" s="107"/>
      <c r="H125" s="107"/>
      <c r="I125" s="107">
        <f>I126+I127+I128+I129+I130</f>
        <v>200000</v>
      </c>
    </row>
    <row r="126" spans="1:9" ht="30">
      <c r="A126" s="5"/>
      <c r="B126" s="5"/>
      <c r="C126" s="6"/>
      <c r="D126" s="7"/>
      <c r="E126" s="73" t="s">
        <v>182</v>
      </c>
      <c r="F126" s="25"/>
      <c r="G126" s="25"/>
      <c r="H126" s="25"/>
      <c r="I126" s="25">
        <v>87000</v>
      </c>
    </row>
    <row r="127" spans="1:9" ht="30">
      <c r="A127" s="5"/>
      <c r="B127" s="5"/>
      <c r="C127" s="6"/>
      <c r="D127" s="7"/>
      <c r="E127" s="73" t="s">
        <v>178</v>
      </c>
      <c r="F127" s="25"/>
      <c r="G127" s="25"/>
      <c r="H127" s="25"/>
      <c r="I127" s="25">
        <v>19200</v>
      </c>
    </row>
    <row r="128" spans="1:9" ht="30">
      <c r="A128" s="5"/>
      <c r="B128" s="5"/>
      <c r="C128" s="6"/>
      <c r="D128" s="7"/>
      <c r="E128" s="73" t="s">
        <v>179</v>
      </c>
      <c r="F128" s="25"/>
      <c r="G128" s="25"/>
      <c r="H128" s="25"/>
      <c r="I128" s="25">
        <v>9000</v>
      </c>
    </row>
    <row r="129" spans="1:9" ht="30">
      <c r="A129" s="5"/>
      <c r="B129" s="5"/>
      <c r="C129" s="6"/>
      <c r="D129" s="7"/>
      <c r="E129" s="73" t="s">
        <v>180</v>
      </c>
      <c r="F129" s="25"/>
      <c r="G129" s="25"/>
      <c r="H129" s="25"/>
      <c r="I129" s="25">
        <v>73800</v>
      </c>
    </row>
    <row r="130" spans="1:9" ht="30">
      <c r="A130" s="5"/>
      <c r="B130" s="5"/>
      <c r="C130" s="6"/>
      <c r="D130" s="7"/>
      <c r="E130" s="73" t="s">
        <v>181</v>
      </c>
      <c r="F130" s="25"/>
      <c r="G130" s="25"/>
      <c r="H130" s="25"/>
      <c r="I130" s="25">
        <v>11000</v>
      </c>
    </row>
    <row r="131" spans="1:9" ht="30">
      <c r="A131" s="40" t="s">
        <v>96</v>
      </c>
      <c r="B131" s="41"/>
      <c r="C131" s="42"/>
      <c r="D131" s="43" t="s">
        <v>97</v>
      </c>
      <c r="E131" s="17"/>
      <c r="F131" s="18"/>
      <c r="G131" s="18"/>
      <c r="H131" s="18"/>
      <c r="I131" s="18">
        <f>I132</f>
        <v>5000000</v>
      </c>
    </row>
    <row r="132" spans="1:9" ht="30">
      <c r="A132" s="44" t="s">
        <v>98</v>
      </c>
      <c r="B132" s="45"/>
      <c r="C132" s="46"/>
      <c r="D132" s="47" t="s">
        <v>146</v>
      </c>
      <c r="E132" s="19"/>
      <c r="F132" s="20"/>
      <c r="G132" s="20"/>
      <c r="H132" s="20"/>
      <c r="I132" s="20">
        <f>I133</f>
        <v>5000000</v>
      </c>
    </row>
    <row r="133" spans="1:43" ht="90">
      <c r="A133" s="5" t="s">
        <v>99</v>
      </c>
      <c r="B133" s="5">
        <v>7470</v>
      </c>
      <c r="C133" s="6" t="s">
        <v>8</v>
      </c>
      <c r="D133" s="7" t="s">
        <v>125</v>
      </c>
      <c r="E133" s="106" t="s">
        <v>114</v>
      </c>
      <c r="F133" s="107"/>
      <c r="G133" s="107"/>
      <c r="H133" s="107"/>
      <c r="I133" s="107">
        <v>5000000</v>
      </c>
      <c r="J133" s="11"/>
      <c r="K133" s="11"/>
      <c r="L133" s="108">
        <f>I133+I125+I115+I92+I36+I32</f>
        <v>80050000</v>
      </c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s="11" customFormat="1" ht="15">
      <c r="A134" s="40" t="s">
        <v>100</v>
      </c>
      <c r="B134" s="41"/>
      <c r="C134" s="42"/>
      <c r="D134" s="43" t="s">
        <v>101</v>
      </c>
      <c r="E134" s="17"/>
      <c r="F134" s="18"/>
      <c r="G134" s="18"/>
      <c r="H134" s="18"/>
      <c r="I134" s="113">
        <f>I135</f>
        <v>2482100</v>
      </c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s="10" customFormat="1" ht="45">
      <c r="A135" s="44" t="s">
        <v>102</v>
      </c>
      <c r="B135" s="45"/>
      <c r="C135" s="46"/>
      <c r="D135" s="47" t="s">
        <v>147</v>
      </c>
      <c r="E135" s="19"/>
      <c r="F135" s="20"/>
      <c r="G135" s="20"/>
      <c r="H135" s="20"/>
      <c r="I135" s="114">
        <f>I136+I137+I138</f>
        <v>2482100</v>
      </c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9" ht="60">
      <c r="A136" s="5" t="s">
        <v>103</v>
      </c>
      <c r="B136" s="5" t="s">
        <v>83</v>
      </c>
      <c r="C136" s="6" t="s">
        <v>1</v>
      </c>
      <c r="D136" s="7" t="s">
        <v>133</v>
      </c>
      <c r="E136" s="24" t="s">
        <v>13</v>
      </c>
      <c r="F136" s="23"/>
      <c r="G136" s="23"/>
      <c r="H136" s="23"/>
      <c r="I136" s="115">
        <v>76000</v>
      </c>
    </row>
    <row r="137" spans="1:9" ht="75">
      <c r="A137" s="5" t="s">
        <v>189</v>
      </c>
      <c r="B137" s="5" t="s">
        <v>190</v>
      </c>
      <c r="C137" s="6" t="s">
        <v>21</v>
      </c>
      <c r="D137" s="7" t="s">
        <v>191</v>
      </c>
      <c r="E137" s="24" t="s">
        <v>192</v>
      </c>
      <c r="F137" s="23"/>
      <c r="G137" s="23"/>
      <c r="H137" s="23"/>
      <c r="I137" s="115">
        <v>2370600</v>
      </c>
    </row>
    <row r="138" spans="1:43" ht="45">
      <c r="A138" s="5">
        <v>6717810</v>
      </c>
      <c r="B138" s="5">
        <v>7810</v>
      </c>
      <c r="C138" s="78" t="s">
        <v>204</v>
      </c>
      <c r="D138" s="7" t="s">
        <v>203</v>
      </c>
      <c r="E138" s="24" t="s">
        <v>13</v>
      </c>
      <c r="F138" s="23"/>
      <c r="G138" s="23"/>
      <c r="H138" s="23"/>
      <c r="I138" s="115">
        <v>35500</v>
      </c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s="11" customFormat="1" ht="15.75">
      <c r="A139" s="82" t="s">
        <v>207</v>
      </c>
      <c r="B139" s="83"/>
      <c r="C139" s="84"/>
      <c r="D139" s="85" t="s">
        <v>208</v>
      </c>
      <c r="E139" s="17"/>
      <c r="F139" s="18"/>
      <c r="G139" s="18"/>
      <c r="H139" s="18"/>
      <c r="I139" s="113">
        <f>I140</f>
        <v>400000</v>
      </c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s="10" customFormat="1" ht="30">
      <c r="A140" s="86" t="s">
        <v>209</v>
      </c>
      <c r="B140" s="87"/>
      <c r="C140" s="88"/>
      <c r="D140" s="89" t="s">
        <v>210</v>
      </c>
      <c r="E140" s="19"/>
      <c r="F140" s="20"/>
      <c r="G140" s="20"/>
      <c r="H140" s="20"/>
      <c r="I140" s="114">
        <f>I141</f>
        <v>400000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ht="60">
      <c r="A141" s="5" t="s">
        <v>211</v>
      </c>
      <c r="B141" s="78" t="s">
        <v>83</v>
      </c>
      <c r="C141" s="78" t="s">
        <v>1</v>
      </c>
      <c r="D141" s="35" t="s">
        <v>133</v>
      </c>
      <c r="E141" s="24" t="s">
        <v>13</v>
      </c>
      <c r="F141" s="23"/>
      <c r="G141" s="23"/>
      <c r="H141" s="23"/>
      <c r="I141" s="115">
        <v>400000</v>
      </c>
      <c r="J141" s="79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</row>
    <row r="142" spans="1:43" s="11" customFormat="1" ht="15">
      <c r="A142" s="40" t="s">
        <v>212</v>
      </c>
      <c r="B142" s="41"/>
      <c r="C142" s="42"/>
      <c r="D142" s="43" t="s">
        <v>215</v>
      </c>
      <c r="E142" s="17"/>
      <c r="F142" s="18"/>
      <c r="G142" s="18"/>
      <c r="H142" s="18"/>
      <c r="I142" s="113">
        <f>I143</f>
        <v>1290000</v>
      </c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s="10" customFormat="1" ht="30">
      <c r="A143" s="44" t="s">
        <v>213</v>
      </c>
      <c r="B143" s="45"/>
      <c r="C143" s="46"/>
      <c r="D143" s="47" t="s">
        <v>195</v>
      </c>
      <c r="E143" s="19"/>
      <c r="F143" s="20"/>
      <c r="G143" s="20"/>
      <c r="H143" s="20"/>
      <c r="I143" s="114">
        <f>I144</f>
        <v>1290000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ht="60">
      <c r="A144" s="5" t="s">
        <v>214</v>
      </c>
      <c r="B144" s="78" t="s">
        <v>83</v>
      </c>
      <c r="C144" s="78" t="s">
        <v>1</v>
      </c>
      <c r="D144" s="35" t="s">
        <v>133</v>
      </c>
      <c r="E144" s="24" t="s">
        <v>13</v>
      </c>
      <c r="F144" s="23"/>
      <c r="G144" s="23"/>
      <c r="H144" s="23"/>
      <c r="I144" s="115">
        <v>1290000</v>
      </c>
      <c r="J144" s="79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</row>
    <row r="145" spans="1:43" s="11" customFormat="1" ht="45">
      <c r="A145" s="40" t="s">
        <v>193</v>
      </c>
      <c r="B145" s="41"/>
      <c r="C145" s="42"/>
      <c r="D145" s="43" t="s">
        <v>200</v>
      </c>
      <c r="E145" s="17"/>
      <c r="F145" s="18"/>
      <c r="G145" s="18"/>
      <c r="H145" s="18"/>
      <c r="I145" s="113">
        <f>I146</f>
        <v>92000</v>
      </c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s="10" customFormat="1" ht="30">
      <c r="A146" s="44" t="s">
        <v>194</v>
      </c>
      <c r="B146" s="45"/>
      <c r="C146" s="46"/>
      <c r="D146" s="47" t="s">
        <v>195</v>
      </c>
      <c r="E146" s="19"/>
      <c r="F146" s="20"/>
      <c r="G146" s="20"/>
      <c r="H146" s="20"/>
      <c r="I146" s="114">
        <f>I147</f>
        <v>92000</v>
      </c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ht="60">
      <c r="A147" s="5" t="s">
        <v>196</v>
      </c>
      <c r="B147" s="5" t="s">
        <v>197</v>
      </c>
      <c r="C147" s="6" t="s">
        <v>83</v>
      </c>
      <c r="D147" s="7" t="s">
        <v>198</v>
      </c>
      <c r="E147" s="24" t="s">
        <v>199</v>
      </c>
      <c r="F147" s="23"/>
      <c r="G147" s="23"/>
      <c r="H147" s="23"/>
      <c r="I147" s="115">
        <v>92000</v>
      </c>
      <c r="J147" s="79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</row>
    <row r="148" spans="1:43" s="72" customFormat="1" ht="15.75">
      <c r="A148" s="67"/>
      <c r="B148" s="67"/>
      <c r="C148" s="68"/>
      <c r="D148" s="69" t="s">
        <v>3</v>
      </c>
      <c r="E148" s="70"/>
      <c r="F148" s="71"/>
      <c r="G148" s="71"/>
      <c r="H148" s="71"/>
      <c r="I148" s="117">
        <f>I6+I11+I15+I39+I48+I52+I55+I59+I112+I123+I131+I134+I145+I142+I139</f>
        <v>208882199.4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50" spans="9:43" ht="18.75">
      <c r="I150" s="118"/>
      <c r="J150" s="26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</row>
    <row r="151" spans="1:43" s="13" customFormat="1" ht="30.75">
      <c r="A151" s="61"/>
      <c r="B151" s="62"/>
      <c r="C151" s="61"/>
      <c r="D151" s="61"/>
      <c r="E151" s="63"/>
      <c r="F151" s="64"/>
      <c r="G151" s="64"/>
      <c r="H151" s="65"/>
      <c r="I151" s="119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</row>
    <row r="152" spans="1:43" s="76" customFormat="1" ht="26.25">
      <c r="A152" s="74" t="s">
        <v>157</v>
      </c>
      <c r="B152" s="74"/>
      <c r="C152" s="74"/>
      <c r="D152" s="74"/>
      <c r="E152" s="75"/>
      <c r="G152" s="74"/>
      <c r="H152" s="74" t="s">
        <v>158</v>
      </c>
      <c r="I152" s="120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</row>
    <row r="153" spans="1:9" s="13" customFormat="1" ht="30.75">
      <c r="A153" s="59"/>
      <c r="B153" s="59"/>
      <c r="C153" s="59"/>
      <c r="D153" s="59"/>
      <c r="E153" s="60"/>
      <c r="F153" s="59"/>
      <c r="G153" s="59"/>
      <c r="H153" s="65"/>
      <c r="I153" s="121"/>
    </row>
    <row r="154" spans="1:43" s="13" customFormat="1" ht="30.75">
      <c r="A154" s="59"/>
      <c r="B154" s="59"/>
      <c r="C154" s="59"/>
      <c r="D154" s="59"/>
      <c r="E154" s="60"/>
      <c r="F154" s="59"/>
      <c r="G154" s="140"/>
      <c r="H154" s="140"/>
      <c r="I154" s="140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</sheetData>
  <sheetProtection/>
  <mergeCells count="4">
    <mergeCell ref="H1:I1"/>
    <mergeCell ref="A2:I2"/>
    <mergeCell ref="A3:G3"/>
    <mergeCell ref="G154:I154"/>
  </mergeCells>
  <printOptions horizontalCentered="1"/>
  <pageMargins left="0.7874015748031497" right="0.3937007874015748" top="0.92" bottom="0.2" header="0.1968503937007874" footer="0.1968503937007874"/>
  <pageSetup fitToHeight="20" horizontalDpi="600" verticalDpi="600" orientation="landscape" paperSize="9" scale="69" r:id="rId1"/>
  <headerFooter alignWithMargins="0">
    <oddFooter>&amp;R&amp;P</oddFooter>
  </headerFooter>
  <rowBreaks count="1" manualBreakCount="1">
    <brk id="1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2017-04-07T13:59:29Z</cp:lastPrinted>
  <dcterms:created xsi:type="dcterms:W3CDTF">2014-01-17T10:52:16Z</dcterms:created>
  <dcterms:modified xsi:type="dcterms:W3CDTF">2017-04-10T05:43:57Z</dcterms:modified>
  <cp:category/>
  <cp:version/>
  <cp:contentType/>
  <cp:contentStatus/>
</cp:coreProperties>
</file>