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'бюджет'!$A$1:$F$138</definedName>
  </definedNames>
  <calcPr fullCalcOnLoad="1"/>
</workbook>
</file>

<file path=xl/sharedStrings.xml><?xml version="1.0" encoding="utf-8"?>
<sst xmlns="http://schemas.openxmlformats.org/spreadsheetml/2006/main" count="314" uniqueCount="141">
  <si>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</si>
  <si>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</si>
  <si>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</si>
  <si>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</si>
  <si>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</si>
  <si>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</si>
  <si>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</si>
  <si>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</si>
  <si>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</si>
  <si>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</si>
  <si>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</si>
  <si>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</si>
  <si>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</si>
  <si>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</si>
  <si>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</si>
  <si>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</si>
  <si>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</si>
  <si>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</si>
  <si>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</si>
  <si>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</si>
  <si>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</si>
  <si>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</si>
  <si>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</si>
  <si>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</si>
  <si>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</si>
  <si>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</si>
  <si>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</si>
  <si>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</si>
  <si>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</si>
  <si>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</si>
  <si>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</si>
  <si>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</si>
  <si>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</si>
  <si>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</si>
  <si>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</si>
  <si>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</si>
  <si>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</si>
  <si>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</si>
  <si>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</si>
  <si>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</si>
  <si>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</si>
  <si>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</si>
  <si>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</si>
  <si>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</si>
  <si>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</si>
  <si>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</si>
  <si>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</si>
  <si>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</si>
  <si>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</si>
  <si>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</si>
  <si>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</si>
  <si>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</si>
  <si>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</si>
  <si>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</si>
  <si>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</si>
  <si>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</si>
  <si>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</si>
  <si>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</si>
  <si>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</si>
  <si>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</si>
  <si>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</si>
  <si>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</si>
  <si>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</si>
  <si>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</si>
  <si>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</si>
  <si>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</si>
  <si>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</si>
  <si>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</si>
  <si>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</si>
  <si>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</si>
  <si>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</si>
  <si>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</si>
  <si>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</si>
  <si>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</si>
  <si>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</si>
  <si>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</si>
  <si>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</si>
  <si>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</si>
  <si>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</si>
  <si>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</si>
  <si>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</si>
  <si>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</si>
  <si>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</si>
  <si>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</si>
  <si>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</si>
  <si>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</si>
  <si>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</si>
  <si>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</si>
  <si>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</si>
  <si>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</si>
  <si>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</si>
  <si>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</si>
  <si>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</si>
  <si>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</si>
  <si>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</si>
  <si>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</si>
  <si>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</si>
  <si>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</si>
  <si>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</si>
  <si>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</si>
  <si>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</si>
  <si>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</si>
  <si>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</si>
  <si>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</si>
  <si>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</si>
  <si>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</si>
  <si>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</si>
  <si>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</si>
  <si>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</si>
  <si>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</si>
  <si>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</si>
  <si>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</si>
  <si>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</si>
  <si>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</si>
  <si>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</si>
  <si>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</si>
  <si>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</si>
  <si>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</si>
  <si>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</si>
  <si>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</si>
  <si>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</si>
  <si>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</si>
  <si>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</si>
  <si>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</si>
  <si>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</si>
  <si>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</si>
  <si>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</si>
  <si>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</si>
  <si>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</si>
  <si>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Стабілізаційна дотація</t>
  </si>
  <si>
    <t>на виконання доручень виборців депутатами обласної ради в 2016 році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</si>
  <si>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</si>
  <si>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</si>
  <si>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</si>
  <si>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</si>
  <si>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</si>
  <si>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</si>
  <si>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</si>
  <si>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</si>
  <si>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 xml:space="preserve">від  </t>
  </si>
  <si>
    <t xml:space="preserve">№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</si>
</sst>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4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3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50" zoomScaleNormal="6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" sqref="H6"/>
    </sheetView>
  </sheetViews>
  <sheetFormatPr defaultColWidth="9.00390625" defaultRowHeight="12.75"/>
  <cols>
    <col min="1" max="1" width="17.75390625" style="14" customWidth="1"/>
    <col min="2" max="2" width="106.1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42" t="s">
        <v>32</v>
      </c>
      <c r="E1" s="142"/>
      <c r="F1" s="142"/>
      <c r="G1" s="140"/>
      <c r="H1" s="140"/>
    </row>
    <row r="2" spans="4:8" ht="30.75" customHeight="1">
      <c r="D2" s="72" t="s">
        <v>125</v>
      </c>
      <c r="E2" s="72"/>
      <c r="F2" s="72"/>
      <c r="G2" s="14"/>
      <c r="H2" s="14"/>
    </row>
    <row r="3" spans="1:6" ht="30.75" customHeight="1">
      <c r="A3" s="15"/>
      <c r="B3" s="16"/>
      <c r="C3" s="16"/>
      <c r="D3" s="122" t="s">
        <v>139</v>
      </c>
      <c r="E3" s="147" t="s">
        <v>140</v>
      </c>
      <c r="F3" s="147"/>
    </row>
    <row r="4" spans="1:6" ht="30.75">
      <c r="A4" s="15"/>
      <c r="B4" s="16"/>
      <c r="C4" s="16"/>
      <c r="D4" s="147" t="s">
        <v>127</v>
      </c>
      <c r="E4" s="147"/>
      <c r="F4" s="147"/>
    </row>
    <row r="5" spans="1:7" ht="30.75">
      <c r="A5" s="15"/>
      <c r="C5" s="16"/>
      <c r="D5" s="72" t="s">
        <v>126</v>
      </c>
      <c r="E5" s="72"/>
      <c r="F5" s="72"/>
      <c r="G5" s="16"/>
    </row>
    <row r="6" spans="1:6" ht="70.5" customHeight="1">
      <c r="A6" s="143" t="s">
        <v>120</v>
      </c>
      <c r="B6" s="143"/>
      <c r="C6" s="143"/>
      <c r="D6" s="143"/>
      <c r="E6" s="143"/>
      <c r="F6" s="143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44" t="s">
        <v>37</v>
      </c>
      <c r="B8" s="144" t="s">
        <v>95</v>
      </c>
      <c r="C8" s="145" t="s">
        <v>68</v>
      </c>
      <c r="D8" s="144" t="s">
        <v>16</v>
      </c>
      <c r="E8" s="144" t="s">
        <v>8</v>
      </c>
      <c r="F8" s="144"/>
    </row>
    <row r="9" spans="1:6" ht="78.75" customHeight="1">
      <c r="A9" s="144"/>
      <c r="B9" s="144"/>
      <c r="C9" s="146"/>
      <c r="D9" s="144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831099669</v>
      </c>
      <c r="D11" s="79">
        <f>D12+D27+D29+D48</f>
        <v>821390669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361839469</v>
      </c>
      <c r="D12" s="78">
        <f>D13+D19</f>
        <v>361839469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358291228</v>
      </c>
      <c r="D13" s="81">
        <f>SUM(D14:D18)</f>
        <v>358291228</v>
      </c>
      <c r="E13" s="78" t="s">
        <v>74</v>
      </c>
      <c r="F13" s="88" t="s">
        <v>74</v>
      </c>
      <c r="G13" s="124"/>
    </row>
    <row r="14" spans="1:6" ht="90.75" customHeight="1">
      <c r="A14" s="13">
        <v>11010100</v>
      </c>
      <c r="B14" s="49" t="s">
        <v>61</v>
      </c>
      <c r="C14" s="89">
        <f t="shared" si="0"/>
        <v>343891228</v>
      </c>
      <c r="D14" s="90">
        <f>266300000+16116098+35083902+11598228+14793000</f>
        <v>343891228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6300000</v>
      </c>
      <c r="D15" s="90">
        <f>3900000+60000+440000+1900000</f>
        <v>6300000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3548241</v>
      </c>
      <c r="D19" s="93">
        <f>D20</f>
        <v>3548241</v>
      </c>
      <c r="E19" s="94" t="s">
        <v>74</v>
      </c>
      <c r="F19" s="94" t="s">
        <v>74</v>
      </c>
      <c r="G19" s="124">
        <f>D19-500000</f>
        <v>3048241</v>
      </c>
    </row>
    <row r="20" spans="1:6" ht="57" customHeight="1">
      <c r="A20" s="13">
        <v>11020200</v>
      </c>
      <c r="B20" s="49" t="s">
        <v>38</v>
      </c>
      <c r="C20" s="89">
        <f t="shared" si="0"/>
        <v>3548241</v>
      </c>
      <c r="D20" s="84">
        <f>500000+2625100+423141</f>
        <v>3548241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57500000</v>
      </c>
      <c r="D27" s="100">
        <f>D28</f>
        <v>57500000</v>
      </c>
      <c r="E27" s="78" t="s">
        <v>74</v>
      </c>
      <c r="F27" s="94" t="s">
        <v>74</v>
      </c>
      <c r="G27" s="123"/>
    </row>
    <row r="28" spans="1:6" s="17" customFormat="1" ht="81" customHeight="1">
      <c r="A28" s="50">
        <v>14040000</v>
      </c>
      <c r="B28" s="51" t="s">
        <v>81</v>
      </c>
      <c r="C28" s="89">
        <f>D28</f>
        <v>57500000</v>
      </c>
      <c r="D28" s="101">
        <f>42000000+15500000</f>
        <v>57500000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402051200</v>
      </c>
      <c r="D29" s="100">
        <f>D30+D45</f>
        <v>402051200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348551200</v>
      </c>
      <c r="D30" s="100">
        <f>SUM(D32:D44)</f>
        <v>348551200</v>
      </c>
      <c r="E30" s="94" t="s">
        <v>74</v>
      </c>
      <c r="F30" s="94" t="s">
        <v>74</v>
      </c>
      <c r="G30" s="67"/>
      <c r="J30" s="135"/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36605200</v>
      </c>
      <c r="D39" s="134">
        <f>24900000+3413100+1915600+6376500</f>
        <v>36605200</v>
      </c>
      <c r="E39" s="91" t="s">
        <v>74</v>
      </c>
      <c r="F39" s="91" t="s">
        <v>74</v>
      </c>
      <c r="G39" s="125"/>
      <c r="H39" s="119"/>
      <c r="K39" s="119"/>
    </row>
    <row r="40" spans="1:7" ht="45" customHeight="1">
      <c r="A40" s="13">
        <v>18010600</v>
      </c>
      <c r="B40" s="49" t="s">
        <v>23</v>
      </c>
      <c r="C40" s="89">
        <f t="shared" si="2"/>
        <v>295181100</v>
      </c>
      <c r="D40" s="134">
        <f>238659000+15476200+24000000+12389700+4656200</f>
        <v>295181100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53500000</v>
      </c>
      <c r="D45" s="81">
        <f>D46+D47</f>
        <v>53500000</v>
      </c>
      <c r="E45" s="94" t="s">
        <v>74</v>
      </c>
      <c r="F45" s="94" t="s">
        <v>74</v>
      </c>
      <c r="G45" s="136">
        <f>D45-36500000</f>
        <v>17000000</v>
      </c>
    </row>
    <row r="46" spans="1:6" ht="39" customHeight="1">
      <c r="A46" s="13">
        <v>18050300</v>
      </c>
      <c r="B46" s="49" t="s">
        <v>41</v>
      </c>
      <c r="C46" s="89">
        <f>D46</f>
        <v>13300000</v>
      </c>
      <c r="D46" s="89">
        <f>8000000+2000000+3300000</f>
        <v>13300000</v>
      </c>
      <c r="E46" s="91" t="s">
        <v>74</v>
      </c>
      <c r="F46" s="91" t="s">
        <v>74</v>
      </c>
    </row>
    <row r="47" spans="1:6" ht="36" customHeight="1">
      <c r="A47" s="13">
        <v>18050400</v>
      </c>
      <c r="B47" s="49" t="s">
        <v>42</v>
      </c>
      <c r="C47" s="89">
        <f>D47</f>
        <v>40200000</v>
      </c>
      <c r="D47" s="89">
        <f>28500000+4000000+7700000</f>
        <v>40200000</v>
      </c>
      <c r="E47" s="91" t="s">
        <v>74</v>
      </c>
      <c r="F47" s="91" t="s">
        <v>74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3"/>
    </row>
    <row r="49" spans="1:6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59183377</v>
      </c>
      <c r="D57" s="79">
        <f>D58+D68+D82</f>
        <v>14487000</v>
      </c>
      <c r="E57" s="79">
        <f>E82+E87</f>
        <v>44696377</v>
      </c>
      <c r="F57" s="79">
        <f>F86</f>
        <v>4038177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4237000</v>
      </c>
      <c r="D58" s="78">
        <f>D59+D61+D62</f>
        <v>4237000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131</v>
      </c>
      <c r="C61" s="100">
        <f>D61</f>
        <v>3921000</v>
      </c>
      <c r="D61" s="94">
        <f>3000000+921000</f>
        <v>3921000</v>
      </c>
      <c r="E61" s="92" t="s">
        <v>74</v>
      </c>
      <c r="F61" s="92" t="s">
        <v>74</v>
      </c>
      <c r="G61" s="21"/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10000000</v>
      </c>
      <c r="D68" s="78">
        <f>D70+D75+D77</f>
        <v>10000000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4300000</v>
      </c>
      <c r="D70" s="107">
        <f>D72+D71+D73+D74</f>
        <v>4300000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132</v>
      </c>
      <c r="C71" s="89">
        <f>D71</f>
        <v>300000</v>
      </c>
      <c r="D71" s="101">
        <f>200000+100000</f>
        <v>300000</v>
      </c>
      <c r="E71" s="110" t="s">
        <v>74</v>
      </c>
      <c r="F71" s="110" t="s">
        <v>74</v>
      </c>
      <c r="G71" s="22"/>
    </row>
    <row r="72" spans="1:7" s="17" customFormat="1" ht="36.75" customHeight="1">
      <c r="A72" s="47">
        <v>22012500</v>
      </c>
      <c r="B72" s="48" t="s">
        <v>108</v>
      </c>
      <c r="C72" s="89">
        <f>D72</f>
        <v>3500000</v>
      </c>
      <c r="D72" s="84">
        <f>2000000+1500000</f>
        <v>3500000</v>
      </c>
      <c r="E72" s="83" t="s">
        <v>74</v>
      </c>
      <c r="F72" s="83" t="s">
        <v>74</v>
      </c>
      <c r="G72" s="124"/>
    </row>
    <row r="73" spans="1:7" s="17" customFormat="1" ht="54.75" customHeight="1">
      <c r="A73" s="50">
        <v>22012600</v>
      </c>
      <c r="B73" s="51" t="s">
        <v>133</v>
      </c>
      <c r="C73" s="89">
        <f>D73</f>
        <v>490000</v>
      </c>
      <c r="D73" s="101">
        <f>290000+200000</f>
        <v>490000</v>
      </c>
      <c r="E73" s="83" t="s">
        <v>74</v>
      </c>
      <c r="F73" s="83" t="s">
        <v>74</v>
      </c>
      <c r="G73" s="22"/>
    </row>
    <row r="74" spans="1:7" s="17" customFormat="1" ht="194.25" customHeight="1">
      <c r="A74" s="130">
        <v>22012900</v>
      </c>
      <c r="B74" s="129" t="s">
        <v>134</v>
      </c>
      <c r="C74" s="89">
        <f>D74</f>
        <v>10000</v>
      </c>
      <c r="D74" s="131">
        <v>10000</v>
      </c>
      <c r="E74" s="83" t="s">
        <v>74</v>
      </c>
      <c r="F74" s="83" t="s">
        <v>74</v>
      </c>
      <c r="G74" s="22"/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4322677</v>
      </c>
      <c r="D82" s="78">
        <f>D83+D85</f>
        <v>250000</v>
      </c>
      <c r="E82" s="78">
        <f>E84+E86</f>
        <v>4072677</v>
      </c>
      <c r="F82" s="78">
        <f>F86</f>
        <v>4038177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8" ht="63" customHeight="1">
      <c r="A86" s="13">
        <v>24170000</v>
      </c>
      <c r="B86" s="49" t="s">
        <v>65</v>
      </c>
      <c r="C86" s="89">
        <f t="shared" si="5"/>
        <v>4038177</v>
      </c>
      <c r="D86" s="84" t="s">
        <v>74</v>
      </c>
      <c r="E86" s="84">
        <f>150000+3528800+359377</f>
        <v>4038177</v>
      </c>
      <c r="F86" s="83">
        <f>E86</f>
        <v>4038177</v>
      </c>
      <c r="H86" s="119"/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124"/>
    </row>
    <row r="89" spans="1:6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</row>
    <row r="90" spans="1:6" ht="61.5" customHeight="1">
      <c r="A90" s="54">
        <v>25010200</v>
      </c>
      <c r="B90" s="121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</row>
    <row r="91" spans="1:6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</row>
    <row r="92" spans="1:6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</row>
    <row r="93" spans="1:6" ht="36.75" customHeight="1">
      <c r="A93" s="4">
        <v>30000000</v>
      </c>
      <c r="B93" s="5" t="s">
        <v>5</v>
      </c>
      <c r="C93" s="80">
        <f>D93+E93</f>
        <v>2244200</v>
      </c>
      <c r="D93" s="79">
        <f>D94</f>
        <v>20000</v>
      </c>
      <c r="E93" s="79">
        <f>E94+E102</f>
        <v>2224200</v>
      </c>
      <c r="F93" s="79">
        <f>E93</f>
        <v>2224200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2218200</v>
      </c>
      <c r="D102" s="94" t="s">
        <v>74</v>
      </c>
      <c r="E102" s="107">
        <f>E103</f>
        <v>2218200</v>
      </c>
      <c r="F102" s="107">
        <f>F103</f>
        <v>2218200</v>
      </c>
    </row>
    <row r="103" spans="1:8" s="22" customFormat="1" ht="47.25" customHeight="1">
      <c r="A103" s="24">
        <v>33010000</v>
      </c>
      <c r="B103" s="10" t="s">
        <v>93</v>
      </c>
      <c r="C103" s="100">
        <f>E103</f>
        <v>2218200</v>
      </c>
      <c r="D103" s="94" t="s">
        <v>74</v>
      </c>
      <c r="E103" s="107">
        <f>E104</f>
        <v>2218200</v>
      </c>
      <c r="F103" s="107">
        <f>F104</f>
        <v>2218200</v>
      </c>
      <c r="H103" s="124"/>
    </row>
    <row r="104" spans="1:6" ht="141" customHeight="1">
      <c r="A104" s="13">
        <v>33010100</v>
      </c>
      <c r="B104" s="49" t="s">
        <v>99</v>
      </c>
      <c r="C104" s="89">
        <f>E104</f>
        <v>2218200</v>
      </c>
      <c r="D104" s="92" t="s">
        <v>74</v>
      </c>
      <c r="E104" s="90">
        <f>2125000+93200</f>
        <v>2218200</v>
      </c>
      <c r="F104" s="84">
        <f>E104</f>
        <v>2218200</v>
      </c>
    </row>
    <row r="105" spans="1:10" ht="38.25" customHeight="1">
      <c r="A105" s="4">
        <v>40000000</v>
      </c>
      <c r="B105" s="5" t="s">
        <v>13</v>
      </c>
      <c r="C105" s="80">
        <f t="shared" si="6"/>
        <v>805711086</v>
      </c>
      <c r="D105" s="79">
        <f>D106</f>
        <v>792023126</v>
      </c>
      <c r="E105" s="79">
        <f>E106</f>
        <v>13687960</v>
      </c>
      <c r="F105" s="79">
        <f>F106</f>
        <v>169960</v>
      </c>
      <c r="G105" s="85"/>
      <c r="J105" s="85"/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805711086</v>
      </c>
      <c r="D106" s="78">
        <f>D107+D109</f>
        <v>792023126</v>
      </c>
      <c r="E106" s="78">
        <f>E109</f>
        <v>13687960</v>
      </c>
      <c r="F106" s="78">
        <f>F109</f>
        <v>169960</v>
      </c>
      <c r="G106" s="86"/>
    </row>
    <row r="107" spans="1:6" s="30" customFormat="1" ht="34.5" customHeight="1">
      <c r="A107" s="45">
        <v>41020600</v>
      </c>
      <c r="B107" s="69" t="s">
        <v>129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796552586</v>
      </c>
      <c r="D109" s="78">
        <f>D111+D112+D113+D117+D118+D119+D120+D128+D121+D110+D131+D132+D129+D127</f>
        <v>782864626</v>
      </c>
      <c r="E109" s="78">
        <f>E121+E130+E127</f>
        <v>13687960</v>
      </c>
      <c r="F109" s="108">
        <f>F121</f>
        <v>169960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228594200</v>
      </c>
      <c r="D111" s="83">
        <f>238610100-10557200+541300</f>
        <v>228594200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191628200</v>
      </c>
      <c r="D112" s="83">
        <f>244714900-67525700-1500000+15939000</f>
        <v>191628200</v>
      </c>
      <c r="E112" s="83" t="s">
        <v>74</v>
      </c>
      <c r="F112" s="83" t="s">
        <v>74</v>
      </c>
    </row>
    <row r="113" spans="1:7" ht="12.75" customHeight="1" hidden="1">
      <c r="A113" s="150">
        <v>41030900</v>
      </c>
      <c r="B113" s="151" t="s">
        <v>100</v>
      </c>
      <c r="C113" s="154">
        <f>D113</f>
        <v>0</v>
      </c>
      <c r="D113" s="141">
        <f>19483500-19483500</f>
        <v>0</v>
      </c>
      <c r="E113" s="141" t="s">
        <v>74</v>
      </c>
      <c r="F113" s="141" t="s">
        <v>74</v>
      </c>
      <c r="G113" s="157"/>
    </row>
    <row r="114" spans="1:7" ht="12.75" customHeight="1" hidden="1">
      <c r="A114" s="150"/>
      <c r="B114" s="152"/>
      <c r="C114" s="155"/>
      <c r="D114" s="141"/>
      <c r="E114" s="141"/>
      <c r="F114" s="141"/>
      <c r="G114" s="157"/>
    </row>
    <row r="115" spans="1:7" ht="69.75" customHeight="1" hidden="1">
      <c r="A115" s="150"/>
      <c r="B115" s="152"/>
      <c r="C115" s="155"/>
      <c r="D115" s="141"/>
      <c r="E115" s="141"/>
      <c r="F115" s="141"/>
      <c r="G115" s="157"/>
    </row>
    <row r="116" spans="1:7" ht="315" customHeight="1" hidden="1">
      <c r="A116" s="150"/>
      <c r="B116" s="153"/>
      <c r="C116" s="156"/>
      <c r="D116" s="141"/>
      <c r="E116" s="141"/>
      <c r="F116" s="141"/>
      <c r="G116" s="157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188387200</v>
      </c>
      <c r="D118" s="83">
        <f>215740100-27952300+599400</f>
        <v>188387200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164978000</v>
      </c>
      <c r="D119" s="83">
        <f>183816200-19345200+507000</f>
        <v>164978000</v>
      </c>
      <c r="E119" s="83" t="s">
        <v>74</v>
      </c>
      <c r="F119" s="92" t="s">
        <v>74</v>
      </c>
    </row>
    <row r="120" spans="1:6" ht="90" customHeight="1">
      <c r="A120" s="70">
        <v>41034500</v>
      </c>
      <c r="B120" s="139" t="s">
        <v>116</v>
      </c>
      <c r="C120" s="101">
        <f>D120</f>
        <v>1000000</v>
      </c>
      <c r="D120" s="110">
        <v>1000000</v>
      </c>
      <c r="E120" s="110" t="s">
        <v>74</v>
      </c>
      <c r="F120" s="91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14818720</v>
      </c>
      <c r="D121" s="108">
        <f>D123+D124+D125+D126</f>
        <v>1130760</v>
      </c>
      <c r="E121" s="108">
        <f>E123+E124</f>
        <v>13687960</v>
      </c>
      <c r="F121" s="108">
        <f>F123+F127</f>
        <v>169960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130</v>
      </c>
      <c r="C123" s="101">
        <f>D123+E123</f>
        <v>1179720</v>
      </c>
      <c r="D123" s="110">
        <v>1009760</v>
      </c>
      <c r="E123" s="110">
        <v>169960</v>
      </c>
      <c r="F123" s="91">
        <f>E123</f>
        <v>169960</v>
      </c>
    </row>
    <row r="124" spans="1:6" ht="55.5" customHeight="1">
      <c r="A124" s="61"/>
      <c r="B124" s="132" t="s">
        <v>136</v>
      </c>
      <c r="C124" s="101">
        <f>E124</f>
        <v>13518000</v>
      </c>
      <c r="D124" s="110">
        <v>0</v>
      </c>
      <c r="E124" s="110">
        <v>13518000</v>
      </c>
      <c r="F124" s="91" t="s">
        <v>74</v>
      </c>
    </row>
    <row r="125" spans="1:6" ht="108.75" customHeight="1">
      <c r="A125" s="61"/>
      <c r="B125" s="132" t="s">
        <v>137</v>
      </c>
      <c r="C125" s="101">
        <f>D125</f>
        <v>6000</v>
      </c>
      <c r="D125" s="110">
        <v>6000</v>
      </c>
      <c r="E125" s="110"/>
      <c r="F125" s="91"/>
    </row>
    <row r="126" spans="1:6" ht="108.75" customHeight="1">
      <c r="A126" s="61"/>
      <c r="B126" s="132" t="s">
        <v>138</v>
      </c>
      <c r="C126" s="101">
        <f>D126</f>
        <v>115000</v>
      </c>
      <c r="D126" s="110">
        <v>115000</v>
      </c>
      <c r="E126" s="110"/>
      <c r="F126" s="91"/>
    </row>
    <row r="127" spans="1:6" ht="171" customHeight="1">
      <c r="A127" s="70">
        <v>41035200</v>
      </c>
      <c r="B127" s="128" t="s">
        <v>135</v>
      </c>
      <c r="C127" s="101">
        <f>D127+E127</f>
        <v>442630</v>
      </c>
      <c r="D127" s="83">
        <v>442630</v>
      </c>
      <c r="E127" s="83">
        <f>442630-442630</f>
        <v>0</v>
      </c>
      <c r="F127" s="92">
        <f>E127</f>
        <v>0</v>
      </c>
    </row>
    <row r="128" spans="1:6" ht="216" customHeight="1">
      <c r="A128" s="2">
        <v>41035800</v>
      </c>
      <c r="B128" s="63" t="s">
        <v>89</v>
      </c>
      <c r="C128" s="84">
        <f>D128</f>
        <v>6602636</v>
      </c>
      <c r="D128" s="92">
        <v>6602636</v>
      </c>
      <c r="E128" s="83" t="s">
        <v>74</v>
      </c>
      <c r="F128" s="83" t="s">
        <v>74</v>
      </c>
    </row>
    <row r="129" spans="1:7" ht="186" customHeight="1" hidden="1">
      <c r="A129" s="77">
        <v>41036100</v>
      </c>
      <c r="B129" s="75" t="s">
        <v>110</v>
      </c>
      <c r="C129" s="111">
        <f>D129</f>
        <v>0</v>
      </c>
      <c r="D129" s="112"/>
      <c r="E129" s="113" t="s">
        <v>74</v>
      </c>
      <c r="F129" s="113" t="s">
        <v>74</v>
      </c>
      <c r="G129" s="75"/>
    </row>
    <row r="130" spans="1:7" ht="409.5" customHeight="1" hidden="1">
      <c r="A130" s="2">
        <v>41036600</v>
      </c>
      <c r="B130" s="82" t="s">
        <v>114</v>
      </c>
      <c r="C130" s="84">
        <f>E130</f>
        <v>0</v>
      </c>
      <c r="D130" s="92" t="s">
        <v>74</v>
      </c>
      <c r="E130" s="83"/>
      <c r="F130" s="113" t="s">
        <v>74</v>
      </c>
      <c r="G130" s="75"/>
    </row>
    <row r="131" spans="1:7" ht="97.5" customHeight="1" hidden="1">
      <c r="A131" s="2">
        <v>41037000</v>
      </c>
      <c r="B131" s="87" t="s">
        <v>115</v>
      </c>
      <c r="C131" s="84">
        <f>D131</f>
        <v>0</v>
      </c>
      <c r="D131" s="92"/>
      <c r="E131" s="83" t="s">
        <v>74</v>
      </c>
      <c r="F131" s="83" t="s">
        <v>74</v>
      </c>
      <c r="G131" s="75"/>
    </row>
    <row r="132" spans="1:6" ht="152.25" customHeight="1" hidden="1">
      <c r="A132" s="2">
        <v>41039700</v>
      </c>
      <c r="B132" s="7" t="s">
        <v>104</v>
      </c>
      <c r="C132" s="84">
        <f>D132</f>
        <v>0</v>
      </c>
      <c r="D132" s="83"/>
      <c r="E132" s="83" t="s">
        <v>74</v>
      </c>
      <c r="F132" s="83" t="s">
        <v>74</v>
      </c>
    </row>
    <row r="133" spans="1:7" ht="120" customHeight="1" hidden="1">
      <c r="A133" s="2"/>
      <c r="B133" s="7" t="s">
        <v>1</v>
      </c>
      <c r="C133" s="114"/>
      <c r="D133" s="83"/>
      <c r="E133" s="83"/>
      <c r="F133" s="83"/>
      <c r="G133" s="3" t="s">
        <v>111</v>
      </c>
    </row>
    <row r="134" spans="1:7" ht="238.5" customHeight="1" hidden="1">
      <c r="A134" s="2">
        <v>41036600</v>
      </c>
      <c r="B134" s="11" t="s">
        <v>53</v>
      </c>
      <c r="C134" s="115"/>
      <c r="D134" s="83"/>
      <c r="E134" s="83"/>
      <c r="F134" s="83"/>
      <c r="G134" s="3" t="s">
        <v>112</v>
      </c>
    </row>
    <row r="135" spans="1:10" ht="52.5" customHeight="1">
      <c r="A135" s="26"/>
      <c r="B135" s="9" t="s">
        <v>72</v>
      </c>
      <c r="C135" s="80">
        <f>D135+E135</f>
        <v>892527246</v>
      </c>
      <c r="D135" s="80">
        <f>D11+D57+D93</f>
        <v>835897669</v>
      </c>
      <c r="E135" s="80">
        <f>E57+E93+E11</f>
        <v>56629577</v>
      </c>
      <c r="F135" s="80">
        <f>F57+F93</f>
        <v>6262377</v>
      </c>
      <c r="G135" s="126"/>
      <c r="H135" s="127"/>
      <c r="J135" s="119"/>
    </row>
    <row r="136" spans="1:7" ht="50.25" customHeight="1">
      <c r="A136" s="26"/>
      <c r="B136" s="9" t="s">
        <v>3</v>
      </c>
      <c r="C136" s="80">
        <f>D136+E136</f>
        <v>1698238332</v>
      </c>
      <c r="D136" s="79">
        <f>D135+D105</f>
        <v>1627920795</v>
      </c>
      <c r="E136" s="79">
        <f>E11+E57+E93+E105</f>
        <v>70317537</v>
      </c>
      <c r="F136" s="79">
        <f>F57+F93+F106</f>
        <v>6432337</v>
      </c>
      <c r="G136" s="33"/>
    </row>
    <row r="137" spans="1:6" ht="27.75" customHeight="1">
      <c r="A137" s="27"/>
      <c r="B137" s="12"/>
      <c r="C137" s="12"/>
      <c r="D137" s="28"/>
      <c r="E137" s="28"/>
      <c r="F137" s="28"/>
    </row>
    <row r="138" spans="1:10" s="120" customFormat="1" ht="72.75" customHeight="1">
      <c r="A138" s="149" t="s">
        <v>122</v>
      </c>
      <c r="B138" s="149"/>
      <c r="C138" s="133"/>
      <c r="D138" s="148" t="s">
        <v>123</v>
      </c>
      <c r="E138" s="148"/>
      <c r="F138" s="148"/>
      <c r="G138" s="137"/>
      <c r="H138" s="137"/>
      <c r="J138" s="137"/>
    </row>
    <row r="142" spans="7:10" ht="26.25">
      <c r="G142" s="138"/>
      <c r="H142" s="138"/>
      <c r="I142" s="138"/>
      <c r="J142" s="138"/>
    </row>
  </sheetData>
  <sheetProtection/>
  <mergeCells count="19">
    <mergeCell ref="A138:B138"/>
    <mergeCell ref="A113:A116"/>
    <mergeCell ref="B113:B116"/>
    <mergeCell ref="D113:D116"/>
    <mergeCell ref="C113:C116"/>
    <mergeCell ref="E3:F3"/>
    <mergeCell ref="D8:D9"/>
    <mergeCell ref="D4:F4"/>
    <mergeCell ref="D138:F138"/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landscape" paperSize="9" scale="42" r:id="rId1"/>
  <rowBreaks count="3" manualBreakCount="3">
    <brk id="42" max="5" man="1"/>
    <brk id="76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2016-10-13T05:55:18Z</cp:lastPrinted>
  <dcterms:created xsi:type="dcterms:W3CDTF">2002-03-05T06:38:42Z</dcterms:created>
  <dcterms:modified xsi:type="dcterms:W3CDTF">2016-10-13T05:55:56Z</dcterms:modified>
  <cp:category/>
  <cp:version/>
  <cp:contentType/>
  <cp:contentStatus/>
</cp:coreProperties>
</file>